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autoCompressPictures="0"/>
  <mc:AlternateContent xmlns:mc="http://schemas.openxmlformats.org/markup-compatibility/2006">
    <mc:Choice Requires="x15">
      <x15ac:absPath xmlns:x15ac="http://schemas.microsoft.com/office/spreadsheetml/2010/11/ac" url="C:\Users\Gints\Desktop\Majas lapai\Ieprikums\"/>
    </mc:Choice>
  </mc:AlternateContent>
  <bookViews>
    <workbookView xWindow="0" yWindow="0" windowWidth="20490" windowHeight="7755" tabRatio="928"/>
  </bookViews>
  <sheets>
    <sheet name="Preambula" sheetId="1" r:id="rId1"/>
    <sheet name="Kopt." sheetId="2" r:id="rId2"/>
    <sheet name="KA" sheetId="3" r:id="rId3"/>
    <sheet name="K1 Aspazijas" sheetId="4" r:id="rId4"/>
    <sheet name="Ū1 Aspazijas" sheetId="5" r:id="rId5"/>
    <sheet name="Ū1 Jāņu" sheetId="6" r:id="rId6"/>
    <sheet name="K1, K1S, KSS-1 Jāņu" sheetId="7" r:id="rId7"/>
    <sheet name="ELT Jāņu" sheetId="8" r:id="rId8"/>
    <sheet name="K1, K1S Upes" sheetId="9" r:id="rId9"/>
    <sheet name="ELT Upes" sheetId="10" r:id="rId10"/>
  </sheets>
  <definedNames>
    <definedName name="Excel_BuiltIn__FilterDatabase_10" localSheetId="9">#REF!</definedName>
    <definedName name="Excel_BuiltIn__FilterDatabase_10" localSheetId="8">#REF!</definedName>
    <definedName name="Excel_BuiltIn__FilterDatabase_10">#REF!</definedName>
    <definedName name="Excel_BuiltIn__FilterDatabase_11" localSheetId="9">#REF!</definedName>
    <definedName name="Excel_BuiltIn__FilterDatabase_11" localSheetId="8">#REF!</definedName>
    <definedName name="Excel_BuiltIn__FilterDatabase_11">#REF!</definedName>
    <definedName name="Excel_BuiltIn__FilterDatabase_12" localSheetId="9">#REF!</definedName>
    <definedName name="Excel_BuiltIn__FilterDatabase_12" localSheetId="8">#REF!</definedName>
    <definedName name="Excel_BuiltIn__FilterDatabase_12">#REF!</definedName>
    <definedName name="Excel_BuiltIn__FilterDatabase_13" localSheetId="9">#REF!</definedName>
    <definedName name="Excel_BuiltIn__FilterDatabase_13" localSheetId="8">#REF!</definedName>
    <definedName name="Excel_BuiltIn__FilterDatabase_13">#REF!</definedName>
    <definedName name="Excel_BuiltIn__FilterDatabase_14" localSheetId="9">#REF!</definedName>
    <definedName name="Excel_BuiltIn__FilterDatabase_14" localSheetId="8">#REF!</definedName>
    <definedName name="Excel_BuiltIn__FilterDatabase_14">#REF!</definedName>
    <definedName name="Excel_BuiltIn__FilterDatabase_15" localSheetId="9">#REF!</definedName>
    <definedName name="Excel_BuiltIn__FilterDatabase_15" localSheetId="8">#REF!</definedName>
    <definedName name="Excel_BuiltIn__FilterDatabase_15">#REF!</definedName>
    <definedName name="Excel_BuiltIn__FilterDatabase_16" localSheetId="9">#REF!</definedName>
    <definedName name="Excel_BuiltIn__FilterDatabase_16" localSheetId="8">#REF!</definedName>
    <definedName name="Excel_BuiltIn__FilterDatabase_16">#REF!</definedName>
    <definedName name="Excel_BuiltIn__FilterDatabase_17" localSheetId="9">#REF!</definedName>
    <definedName name="Excel_BuiltIn__FilterDatabase_17" localSheetId="8">#REF!</definedName>
    <definedName name="Excel_BuiltIn__FilterDatabase_17">#REF!</definedName>
    <definedName name="Excel_BuiltIn__FilterDatabase_18" localSheetId="9">#REF!</definedName>
    <definedName name="Excel_BuiltIn__FilterDatabase_18" localSheetId="8">#REF!</definedName>
    <definedName name="Excel_BuiltIn__FilterDatabase_18">#REF!</definedName>
    <definedName name="Excel_BuiltIn__FilterDatabase_19" localSheetId="9">#REF!</definedName>
    <definedName name="Excel_BuiltIn__FilterDatabase_19" localSheetId="8">#REF!</definedName>
    <definedName name="Excel_BuiltIn__FilterDatabase_19">#REF!</definedName>
    <definedName name="Excel_BuiltIn__FilterDatabase_2" localSheetId="9">#REF!</definedName>
    <definedName name="Excel_BuiltIn__FilterDatabase_2" localSheetId="8">#REF!</definedName>
    <definedName name="Excel_BuiltIn__FilterDatabase_2">#REF!</definedName>
    <definedName name="Excel_BuiltIn__FilterDatabase_20">#REF!</definedName>
    <definedName name="Excel_BuiltIn__FilterDatabase_21" localSheetId="9">#REF!</definedName>
    <definedName name="Excel_BuiltIn__FilterDatabase_21" localSheetId="8">#REF!</definedName>
    <definedName name="Excel_BuiltIn__FilterDatabase_21">#REF!</definedName>
    <definedName name="Excel_BuiltIn__FilterDatabase_22" localSheetId="9">#REF!</definedName>
    <definedName name="Excel_BuiltIn__FilterDatabase_22" localSheetId="8">#REF!</definedName>
    <definedName name="Excel_BuiltIn__FilterDatabase_22">#REF!</definedName>
    <definedName name="Excel_BuiltIn__FilterDatabase_23" localSheetId="9">#REF!</definedName>
    <definedName name="Excel_BuiltIn__FilterDatabase_23" localSheetId="8">#REF!</definedName>
    <definedName name="Excel_BuiltIn__FilterDatabase_23">#REF!</definedName>
    <definedName name="Excel_BuiltIn__FilterDatabase_24" localSheetId="9">#REF!</definedName>
    <definedName name="Excel_BuiltIn__FilterDatabase_24" localSheetId="8">#REF!</definedName>
    <definedName name="Excel_BuiltIn__FilterDatabase_24">#REF!</definedName>
    <definedName name="Excel_BuiltIn__FilterDatabase_25" localSheetId="9">#REF!</definedName>
    <definedName name="Excel_BuiltIn__FilterDatabase_25" localSheetId="8">#REF!</definedName>
    <definedName name="Excel_BuiltIn__FilterDatabase_25">#REF!</definedName>
    <definedName name="Excel_BuiltIn__FilterDatabase_26" localSheetId="9">#REF!</definedName>
    <definedName name="Excel_BuiltIn__FilterDatabase_26" localSheetId="8">#REF!</definedName>
    <definedName name="Excel_BuiltIn__FilterDatabase_26">#REF!</definedName>
    <definedName name="Excel_BuiltIn__FilterDatabase_27" localSheetId="9">#REF!</definedName>
    <definedName name="Excel_BuiltIn__FilterDatabase_27" localSheetId="8">#REF!</definedName>
    <definedName name="Excel_BuiltIn__FilterDatabase_27">#REF!</definedName>
    <definedName name="Excel_BuiltIn__FilterDatabase_28" localSheetId="9">#REF!</definedName>
    <definedName name="Excel_BuiltIn__FilterDatabase_28" localSheetId="8">#REF!</definedName>
    <definedName name="Excel_BuiltIn__FilterDatabase_28">#REF!</definedName>
    <definedName name="Excel_BuiltIn__FilterDatabase_29" localSheetId="9">#REF!</definedName>
    <definedName name="Excel_BuiltIn__FilterDatabase_29" localSheetId="8">#REF!</definedName>
    <definedName name="Excel_BuiltIn__FilterDatabase_29">#REF!</definedName>
    <definedName name="Excel_BuiltIn__FilterDatabase_3" localSheetId="9">#REF!</definedName>
    <definedName name="Excel_BuiltIn__FilterDatabase_3" localSheetId="8">#REF!</definedName>
    <definedName name="Excel_BuiltIn__FilterDatabase_3">#REF!</definedName>
    <definedName name="Excel_BuiltIn__FilterDatabase_4" localSheetId="9">#REF!</definedName>
    <definedName name="Excel_BuiltIn__FilterDatabase_4" localSheetId="8">#REF!</definedName>
    <definedName name="Excel_BuiltIn__FilterDatabase_4">#REF!</definedName>
    <definedName name="Excel_BuiltIn__FilterDatabase_5" localSheetId="9">#REF!</definedName>
    <definedName name="Excel_BuiltIn__FilterDatabase_5" localSheetId="8">#REF!</definedName>
    <definedName name="Excel_BuiltIn__FilterDatabase_5">#REF!</definedName>
    <definedName name="Excel_BuiltIn__FilterDatabase_6" localSheetId="9">#REF!</definedName>
    <definedName name="Excel_BuiltIn__FilterDatabase_6" localSheetId="8">#REF!</definedName>
    <definedName name="Excel_BuiltIn__FilterDatabase_6">#REF!</definedName>
    <definedName name="Excel_BuiltIn__FilterDatabase_7" localSheetId="9">#REF!</definedName>
    <definedName name="Excel_BuiltIn__FilterDatabase_7" localSheetId="8">#REF!</definedName>
    <definedName name="Excel_BuiltIn__FilterDatabase_7">#REF!</definedName>
    <definedName name="Excel_BuiltIn__FilterDatabase_8" localSheetId="9">#REF!</definedName>
    <definedName name="Excel_BuiltIn__FilterDatabase_8" localSheetId="8">#REF!</definedName>
    <definedName name="Excel_BuiltIn__FilterDatabase_8">#REF!</definedName>
    <definedName name="Excel_BuiltIn__FilterDatabase_9" localSheetId="9">#REF!</definedName>
    <definedName name="Excel_BuiltIn__FilterDatabase_9" localSheetId="8">#REF!</definedName>
    <definedName name="Excel_BuiltIn__FilterDatabase_9">#REF!</definedName>
    <definedName name="_xlnm.Print_Area" localSheetId="7">'ELT Jāņu'!$A$1:$O$36</definedName>
    <definedName name="_xlnm.Print_Area" localSheetId="9">'ELT Upes'!$A$1:$O$40</definedName>
    <definedName name="_xlnm.Print_Area" localSheetId="3">'K1 Aspazijas'!$A$1:$O$35</definedName>
    <definedName name="_xlnm.Print_Area" localSheetId="8">'K1, K1S Upes'!$A$1:$O$88</definedName>
    <definedName name="_xlnm.Print_Area" localSheetId="6">'K1, K1S, KSS-1 Jāņu'!$A$1:$O$102</definedName>
    <definedName name="_xlnm.Print_Area" localSheetId="4">'Ū1 Aspazijas'!$A$1:$O$46</definedName>
    <definedName name="_xlnm.Print_Area" localSheetId="5">'Ū1 Jāņu'!$A$1:$O$55</definedName>
    <definedName name="_xlnm.Print_Titles" localSheetId="7">'ELT Jāņu'!$7:$9</definedName>
    <definedName name="_xlnm.Print_Titles" localSheetId="9">'ELT Upes'!$7:$10</definedName>
    <definedName name="_xlnm.Print_Titles" localSheetId="3">'K1 Aspazijas'!$7:$9</definedName>
    <definedName name="_xlnm.Print_Titles" localSheetId="8">'K1, K1S Upes'!$7:$9</definedName>
    <definedName name="_xlnm.Print_Titles" localSheetId="6">'K1, K1S, KSS-1 Jāņu'!$7:$9</definedName>
    <definedName name="_xlnm.Print_Titles" localSheetId="4">'Ū1 Aspazijas'!$7:$9</definedName>
    <definedName name="_xlnm.Print_Titles" localSheetId="5">'Ū1 Jāņu'!$7:$9</definedName>
    <definedName name="Z_42FBF2DC_D199_FC48_8DEB_CE35049FEA5C_.wvu.PrintArea" localSheetId="7" hidden="1">'ELT Jāņu'!$A$1:$O$36</definedName>
    <definedName name="Z_42FBF2DC_D199_FC48_8DEB_CE35049FEA5C_.wvu.PrintArea" localSheetId="9" hidden="1">'ELT Upes'!$A$1:$O$40</definedName>
    <definedName name="Z_42FBF2DC_D199_FC48_8DEB_CE35049FEA5C_.wvu.PrintArea" localSheetId="3" hidden="1">'K1 Aspazijas'!$A$1:$O$35</definedName>
    <definedName name="Z_42FBF2DC_D199_FC48_8DEB_CE35049FEA5C_.wvu.PrintArea" localSheetId="8" hidden="1">'K1, K1S Upes'!$A$1:$O$88</definedName>
    <definedName name="Z_42FBF2DC_D199_FC48_8DEB_CE35049FEA5C_.wvu.PrintArea" localSheetId="6" hidden="1">'K1, K1S, KSS-1 Jāņu'!$A$1:$O$102</definedName>
    <definedName name="Z_42FBF2DC_D199_FC48_8DEB_CE35049FEA5C_.wvu.PrintArea" localSheetId="4" hidden="1">'Ū1 Aspazijas'!$A$1:$O$46</definedName>
    <definedName name="Z_42FBF2DC_D199_FC48_8DEB_CE35049FEA5C_.wvu.PrintArea" localSheetId="5" hidden="1">'Ū1 Jāņu'!$A$1:$O$55</definedName>
    <definedName name="Z_42FBF2DC_D199_FC48_8DEB_CE35049FEA5C_.wvu.PrintTitles" localSheetId="7" hidden="1">'ELT Jāņu'!$7:$9</definedName>
    <definedName name="Z_42FBF2DC_D199_FC48_8DEB_CE35049FEA5C_.wvu.PrintTitles" localSheetId="9" hidden="1">'ELT Upes'!$7:$10</definedName>
    <definedName name="Z_42FBF2DC_D199_FC48_8DEB_CE35049FEA5C_.wvu.PrintTitles" localSheetId="3" hidden="1">'K1 Aspazijas'!$7:$9</definedName>
    <definedName name="Z_42FBF2DC_D199_FC48_8DEB_CE35049FEA5C_.wvu.PrintTitles" localSheetId="8" hidden="1">'K1, K1S Upes'!$7:$9</definedName>
    <definedName name="Z_42FBF2DC_D199_FC48_8DEB_CE35049FEA5C_.wvu.PrintTitles" localSheetId="6" hidden="1">'K1, K1S, KSS-1 Jāņu'!$7:$9</definedName>
    <definedName name="Z_42FBF2DC_D199_FC48_8DEB_CE35049FEA5C_.wvu.PrintTitles" localSheetId="4" hidden="1">'Ū1 Aspazijas'!$7:$9</definedName>
    <definedName name="Z_42FBF2DC_D199_FC48_8DEB_CE35049FEA5C_.wvu.PrintTitles" localSheetId="5" hidden="1">'Ū1 Jāņu'!$7:$9</definedName>
    <definedName name="Z_5F9A6A82_E586_4BF8_9268_72B89D96A9AB_.wvu.PrintArea" localSheetId="7" hidden="1">'ELT Jāņu'!$A$1:$O$36</definedName>
    <definedName name="Z_5F9A6A82_E586_4BF8_9268_72B89D96A9AB_.wvu.PrintArea" localSheetId="9" hidden="1">'ELT Upes'!$A$1:$O$40</definedName>
    <definedName name="Z_5F9A6A82_E586_4BF8_9268_72B89D96A9AB_.wvu.PrintArea" localSheetId="3" hidden="1">'K1 Aspazijas'!$A$1:$O$35</definedName>
    <definedName name="Z_5F9A6A82_E586_4BF8_9268_72B89D96A9AB_.wvu.PrintArea" localSheetId="8" hidden="1">'K1, K1S Upes'!$A$1:$O$88</definedName>
    <definedName name="Z_5F9A6A82_E586_4BF8_9268_72B89D96A9AB_.wvu.PrintArea" localSheetId="6" hidden="1">'K1, K1S, KSS-1 Jāņu'!$A$1:$O$102</definedName>
    <definedName name="Z_5F9A6A82_E586_4BF8_9268_72B89D96A9AB_.wvu.PrintArea" localSheetId="4" hidden="1">'Ū1 Aspazijas'!$A$1:$O$46</definedName>
    <definedName name="Z_5F9A6A82_E586_4BF8_9268_72B89D96A9AB_.wvu.PrintArea" localSheetId="5" hidden="1">'Ū1 Jāņu'!$A$1:$O$55</definedName>
    <definedName name="Z_5F9A6A82_E586_4BF8_9268_72B89D96A9AB_.wvu.PrintTitles" localSheetId="7" hidden="1">'ELT Jāņu'!$7:$9</definedName>
    <definedName name="Z_5F9A6A82_E586_4BF8_9268_72B89D96A9AB_.wvu.PrintTitles" localSheetId="9" hidden="1">'ELT Upes'!$7:$10</definedName>
    <definedName name="Z_5F9A6A82_E586_4BF8_9268_72B89D96A9AB_.wvu.PrintTitles" localSheetId="3" hidden="1">'K1 Aspazijas'!$7:$9</definedName>
    <definedName name="Z_5F9A6A82_E586_4BF8_9268_72B89D96A9AB_.wvu.PrintTitles" localSheetId="8" hidden="1">'K1, K1S Upes'!$7:$9</definedName>
    <definedName name="Z_5F9A6A82_E586_4BF8_9268_72B89D96A9AB_.wvu.PrintTitles" localSheetId="6" hidden="1">'K1, K1S, KSS-1 Jāņu'!$7:$9</definedName>
    <definedName name="Z_5F9A6A82_E586_4BF8_9268_72B89D96A9AB_.wvu.PrintTitles" localSheetId="4" hidden="1">'Ū1 Aspazijas'!$7:$9</definedName>
    <definedName name="Z_5F9A6A82_E586_4BF8_9268_72B89D96A9AB_.wvu.PrintTitles" localSheetId="5" hidden="1">'Ū1 Jāņu'!$7:$9</definedName>
  </definedNames>
  <calcPr calcId="152511" concurrentCalc="0"/>
  <customWorkbookViews>
    <customWorkbookView name="Gints - Personal View" guid="{5F9A6A82-E586-4BF8-9268-72B89D96A9AB}" mergeInterval="0" personalView="1" maximized="1" xWindow="-8" yWindow="-8" windowWidth="1382" windowHeight="744" tabRatio="928" activeSheetId="3" showObjects="none"/>
    <customWorkbookView name="Jānis Liksts - Personal View" guid="{42FBF2DC-D199-FC48-8DEB-CE35049FEA5C}" mergeInterval="0" personalView="1" yWindow="54" windowWidth="1326" windowHeight="762" tabRatio="928" activeSheetId="2" showObjects="none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0" l="1"/>
  <c r="O5" i="9"/>
  <c r="O5" i="8"/>
  <c r="D17" i="7"/>
  <c r="D18" i="7"/>
  <c r="D45" i="7"/>
  <c r="D46" i="7"/>
  <c r="D47" i="7"/>
  <c r="O5" i="7"/>
  <c r="D18" i="6"/>
  <c r="D41" i="6"/>
  <c r="D42" i="6"/>
  <c r="O5" i="6"/>
  <c r="D12" i="5"/>
  <c r="D13" i="5"/>
  <c r="D14" i="5"/>
  <c r="D15" i="5"/>
  <c r="D36" i="5"/>
  <c r="D37" i="5"/>
  <c r="O5" i="5"/>
  <c r="D12" i="4"/>
  <c r="D13" i="4"/>
  <c r="D14" i="4"/>
  <c r="D26" i="4"/>
  <c r="D27" i="4"/>
  <c r="D28" i="4"/>
  <c r="O5" i="4"/>
</calcChain>
</file>

<file path=xl/sharedStrings.xml><?xml version="1.0" encoding="utf-8"?>
<sst xmlns="http://schemas.openxmlformats.org/spreadsheetml/2006/main" count="1140" uniqueCount="462">
  <si>
    <t xml:space="preserve">Pasūtījuma Nr.          </t>
  </si>
  <si>
    <t>Kopsavilkuma Nr.</t>
  </si>
  <si>
    <t>Objekta nosaukums</t>
  </si>
  <si>
    <t>Būvniecības koptāme</t>
  </si>
  <si>
    <t>m</t>
  </si>
  <si>
    <t>  </t>
  </si>
  <si>
    <t> Kopā</t>
  </si>
  <si>
    <t>Nr.p.k.</t>
  </si>
  <si>
    <t>(darba veids vai konstruktīvā elementa nosaukums)</t>
  </si>
  <si>
    <t>Darba nosaukums</t>
  </si>
  <si>
    <t>Vienības izmaksas</t>
  </si>
  <si>
    <t>Kopā uz visu apjomu</t>
  </si>
  <si>
    <t>Kopā</t>
  </si>
  <si>
    <t>kg</t>
  </si>
  <si>
    <t xml:space="preserve">                                                              paraksts, paraksta atšifrējums, datums</t>
  </si>
  <si>
    <t>Apstiprinu</t>
  </si>
  <si>
    <t>___________________________________</t>
  </si>
  <si>
    <t>(pasūtītājs, paraksts un tā ātšifrējums)</t>
  </si>
  <si>
    <t>gb.</t>
  </si>
  <si>
    <t>PVN ( 21%)</t>
  </si>
  <si>
    <t>kpl.</t>
  </si>
  <si>
    <t xml:space="preserve">                                                                                                                                                   paraksts, paraksta atšifrējums, datums</t>
  </si>
  <si>
    <t>Objekta izmaksas (EUR)</t>
  </si>
  <si>
    <t>vietas</t>
  </si>
  <si>
    <t> Nr.p.k.</t>
  </si>
  <si>
    <t> Kods, tāmes Nr.</t>
  </si>
  <si>
    <t> Darba veids vai konstruktīvā elementa nosaukums</t>
  </si>
  <si>
    <t> Tāmes izmaksas (EUR)</t>
  </si>
  <si>
    <t> Tai skaitā</t>
  </si>
  <si>
    <t> Darbietilpība (c/h)</t>
  </si>
  <si>
    <t> darba alga (EUR)</t>
  </si>
  <si>
    <t> materiāli (EUR)</t>
  </si>
  <si>
    <t> mehānismi (EUR)</t>
  </si>
  <si>
    <t>Kopā:</t>
  </si>
  <si>
    <t>Virsizdevumi</t>
  </si>
  <si>
    <t>t.sk.darba aizsardzība</t>
  </si>
  <si>
    <t>Peļņa</t>
  </si>
  <si>
    <t>Darba devēja sociālais nodoklis</t>
  </si>
  <si>
    <t>Pavisam kopā</t>
  </si>
  <si>
    <t xml:space="preserve">                                              paraksts, paraksta atšifrējums, datums</t>
  </si>
  <si>
    <t xml:space="preserve">Kopsavilkuma aprēķins </t>
  </si>
  <si>
    <t xml:space="preserve">Sertifikāta Nr. </t>
  </si>
  <si>
    <t>Tāme sastādīta: /__________________/</t>
  </si>
  <si>
    <r>
      <t xml:space="preserve">Sastādija:                                   </t>
    </r>
    <r>
      <rPr>
        <sz val="10"/>
        <rFont val="Times New Roman"/>
        <family val="1"/>
        <charset val="186"/>
      </rPr>
      <t xml:space="preserve">                       /__________________/</t>
    </r>
  </si>
  <si>
    <r>
      <t xml:space="preserve">Sastādija:                                   </t>
    </r>
    <r>
      <rPr>
        <sz val="10"/>
        <rFont val="Times New Roman"/>
        <family val="1"/>
        <charset val="186"/>
      </rPr>
      <t xml:space="preserve">                       /_____________/</t>
    </r>
  </si>
  <si>
    <r>
      <t xml:space="preserve">Pārbaudīja:                                   </t>
    </r>
    <r>
      <rPr>
        <sz val="10"/>
        <rFont val="Times New Roman"/>
        <family val="1"/>
        <charset val="186"/>
      </rPr>
      <t xml:space="preserve">                       /_____________ /</t>
    </r>
  </si>
  <si>
    <t>Sertifikāta Nr.</t>
  </si>
  <si>
    <r>
      <t xml:space="preserve">Sastādija:                                   </t>
    </r>
    <r>
      <rPr>
        <sz val="10"/>
        <color indexed="8"/>
        <rFont val="Times New Roman"/>
        <family val="1"/>
        <charset val="186"/>
      </rPr>
      <t xml:space="preserve">                       /____________/</t>
    </r>
  </si>
  <si>
    <r>
      <t xml:space="preserve">Pārbaudīja:                                   </t>
    </r>
    <r>
      <rPr>
        <sz val="10"/>
        <rFont val="Times New Roman"/>
        <family val="1"/>
        <charset val="186"/>
      </rPr>
      <t xml:space="preserve">                       /________________/</t>
    </r>
  </si>
  <si>
    <t>Tāme sastādīta: /__________________________________/</t>
  </si>
  <si>
    <t>FINANŠU PIEDĀVĀJUMA PREAMBULA</t>
  </si>
  <si>
    <t>Objekta nosaukums:</t>
  </si>
  <si>
    <t>Adrese:</t>
  </si>
  <si>
    <t>Iepirkuma identifikācijas Nr.</t>
  </si>
  <si>
    <t>Pasūtītājs:</t>
  </si>
  <si>
    <t>Uzņēmējs:</t>
  </si>
  <si>
    <t>1.</t>
  </si>
  <si>
    <t>Būvdarbu un materiālu apjoms var tikt precizēts būvniecības laikā un to komplektāciju veikt saskaņā ar ražotājfirmas un LR normatīvo aktu nosacījumiem;</t>
  </si>
  <si>
    <t>2.</t>
  </si>
  <si>
    <t>Darbu veidiem, kuriem uzrādīta tilpuma mērvienība, tilpums ir materiāliem blīvā veidā, un tie var tikt precizēti būvdarbu laikā;</t>
  </si>
  <si>
    <t>3.</t>
  </si>
  <si>
    <t>4.</t>
  </si>
  <si>
    <t xml:space="preserve">Šos darbu apjomus skatīt kopā ar būvprojekta dokumentāciju. </t>
  </si>
  <si>
    <t>5.</t>
  </si>
  <si>
    <t>Sastādot būvdarbu tāmi jāaplūko visa projekta tehniskā dokumentācija kopumā, nevis tikai būvdarbu apjomi.</t>
  </si>
  <si>
    <t>Demontāžas darbu apjomus precizēt būvdarbu veikšanas laikā.</t>
  </si>
  <si>
    <t>Ar šo apliecinu, ka esam iepazinušies ar iepirkuma procedūras nolikumu un tā
 pielikumiem, t.sk. būvprojektu un Tehniskajām specifikācijām. Apliecinām, ka visas ar būvdarbu pilnīgu izpildi saistītās izmaksas ir ietvertas šajā finanšu piedāvājumā.</t>
  </si>
  <si>
    <t>Pilnvarotās personas 
vārds, uzvārds, amats:</t>
  </si>
  <si>
    <t>/___________________________________________________/</t>
  </si>
  <si>
    <t>Paraksts:</t>
  </si>
  <si>
    <t>/________________________/</t>
  </si>
  <si>
    <t>Datums:</t>
  </si>
  <si>
    <t>/_______________________/</t>
  </si>
  <si>
    <t>Iepirkuma procedūras nosaukums:</t>
  </si>
  <si>
    <t>__%</t>
  </si>
  <si>
    <t>Notekūdens savākšanas un ūdensapgādes tīklu izbūve Rūjienā</t>
  </si>
  <si>
    <t>Rūjienas novads, Rūjiena</t>
  </si>
  <si>
    <t>Objekta nosaukums: Notekūdens savākšanas un ūdensapgādes tīklu izbūve Rūjienā</t>
  </si>
  <si>
    <t>Objekta adrese: Aspazijas, Jāņu, Upes ielas, Rūjienas pilsētā, Rūjienas novads</t>
  </si>
  <si>
    <t>ĀRĒJIE ŪDENSAPGĀDES UN KANALIZĀCIJAS TĪKLI</t>
  </si>
  <si>
    <t>Pasūtījuma Nr.</t>
  </si>
  <si>
    <t>ASPAZIJAS IELĀ, RŪJIENĀ, RŪJIENAS NOVADĀ</t>
  </si>
  <si>
    <t xml:space="preserve">KANALIZĀCIJAS TĪKLU IZBŪVE </t>
  </si>
  <si>
    <t>Būves nosaukums:</t>
  </si>
  <si>
    <t>Darbietilpība (c/h)</t>
  </si>
  <si>
    <t>Objekta adrese:</t>
  </si>
  <si>
    <t>skaits</t>
  </si>
  <si>
    <t xml:space="preserve"> 2.13</t>
  </si>
  <si>
    <t>Šķērsojumi ar esošajām inženierkomunikācijām, atšurfēšana, nepārsniedzot 3m dziļumu, minimālā platība 1m², maksimālais garums 5m</t>
  </si>
  <si>
    <t xml:space="preserve"> 2.12</t>
  </si>
  <si>
    <t>Aku vāku apbetonēšana</t>
  </si>
  <si>
    <t xml:space="preserve"> 2.11</t>
  </si>
  <si>
    <t>Pašteces kanalizācijas trases nospraušana</t>
  </si>
  <si>
    <t xml:space="preserve"> 2.10</t>
  </si>
  <si>
    <t>CCTV inspekcija</t>
  </si>
  <si>
    <t xml:space="preserve"> 2.9</t>
  </si>
  <si>
    <t>Pieslēgums esošajai sadzīves kanalizācijai</t>
  </si>
  <si>
    <t xml:space="preserve"> 2.8</t>
  </si>
  <si>
    <t>Ultra aizsarguzmava ar smilšu klājumu OD160 pie dz.bet. aku grodiem</t>
  </si>
  <si>
    <t xml:space="preserve"> 2.7</t>
  </si>
  <si>
    <t>Ultra aizsarguzmava ar smilšu klājumu OD200 pie dz.bet. aku grodiem</t>
  </si>
  <si>
    <t xml:space="preserve"> 2.6</t>
  </si>
  <si>
    <t>Signāla stabiņa montāža</t>
  </si>
  <si>
    <t xml:space="preserve"> 2.5</t>
  </si>
  <si>
    <t xml:space="preserve">PP OD160 caurules gala aizbāžņa montāža </t>
  </si>
  <si>
    <t xml:space="preserve"> 2.4</t>
  </si>
  <si>
    <t>Māju pieslēgumu pievienojumu vietu precizēšana pirms būvdarbu uzsākšanas un pievadu PP OD160 izbūve, pievada vidējais garums L=5,2m, CCTV inspekcija</t>
  </si>
  <si>
    <t xml:space="preserve"> 2.3</t>
  </si>
  <si>
    <t>Dzelzsbetona skataka komplektā ar dzelzsbetona pārsedzi, 40tn ķeta lūku un vāku ar divām paceļamām "ausīm", DN1000 mm, H=1,50-2,00m, (akas paredzēt no saliekamajiem dzelzbetona grodiem atbilstoši LVS EN 1917), montāža, hidroizolācija</t>
  </si>
  <si>
    <t xml:space="preserve"> 2.2</t>
  </si>
  <si>
    <t>PP gludsienu kanalizācijas caurules ar uzmavām un blīvi OD200; H=1,5 - 2,0m,  ieguldes klase SN8 montāža un ar to saistītie darbi</t>
  </si>
  <si>
    <t xml:space="preserve"> 2.1</t>
  </si>
  <si>
    <t xml:space="preserve">Sadzīves kanalizācijas montāžas darbi </t>
  </si>
  <si>
    <r>
      <t>Tranšejas rakšana un aizbēršana sadzīves kanalizācijas tīklu montāžai, Lvid=5,5m (ieskaitot grunts nomaiņu*, aizvešanu, atvešanu; esošā seguma noņemšanu un seguma atjaunošanu Svid=11,0 m</t>
    </r>
    <r>
      <rPr>
        <vertAlign val="superscript"/>
        <sz val="10"/>
        <rFont val="Arial"/>
        <family val="2"/>
        <charset val="186"/>
      </rPr>
      <t>2</t>
    </r>
    <r>
      <rPr>
        <sz val="10"/>
        <rFont val="Arial"/>
        <family val="2"/>
        <charset val="186"/>
      </rPr>
      <t xml:space="preserve"> (saskaņā ar rasējumu ŪKT-7); smilts pamatnes un smilts apbēruma izveidi zemu un virs sadzīves kanalizācijas cauruļvadiem Vvid=2,4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(skatīt rasējumu ŪKT-4)) Hvid=1,50 m, Bvid=1,00 m</t>
    </r>
  </si>
  <si>
    <t xml:space="preserve"> 1.5</t>
  </si>
  <si>
    <t>Māju pievadiem:</t>
  </si>
  <si>
    <r>
      <t>m</t>
    </r>
    <r>
      <rPr>
        <vertAlign val="superscript"/>
        <sz val="10"/>
        <rFont val="Arial"/>
        <family val="2"/>
        <charset val="186"/>
      </rPr>
      <t>3</t>
    </r>
  </si>
  <si>
    <t>Sadzīves kanalizācijas cauruļvadu smilšu apbērums, h=15cm (skatīt rasējumu ŪKT-4)</t>
  </si>
  <si>
    <t xml:space="preserve"> 1.4</t>
  </si>
  <si>
    <t>Smilts pamatnes ierīkošana zem sadzīves kanalizācijas cauruļvadiem, h=15 cm (skatīt rasējumu ŪKT-4)</t>
  </si>
  <si>
    <t xml:space="preserve"> 1.3</t>
  </si>
  <si>
    <r>
      <t>m</t>
    </r>
    <r>
      <rPr>
        <vertAlign val="superscript"/>
        <sz val="10"/>
        <rFont val="Arial"/>
        <family val="2"/>
        <charset val="186"/>
      </rPr>
      <t>2</t>
    </r>
  </si>
  <si>
    <t>Asfalta seguma noņemšana un atjaunošana (saskaņā ar rasējumu ŪKT-7)</t>
  </si>
  <si>
    <t xml:space="preserve"> 1.2</t>
  </si>
  <si>
    <t>Tranšejas rakšana un aizbēršana sadzīves kanalizācijas tīklu montāžai (ieskaitot grunts nomaiņu*, aizvešanu, atvešanu utt.) Hvid=2,00 m, Bvid=1,20 m</t>
  </si>
  <si>
    <t xml:space="preserve"> 1.1</t>
  </si>
  <si>
    <t xml:space="preserve">Zemes darbi projektēto ŪKT tīklu darbu zonā </t>
  </si>
  <si>
    <t>Summa (euro)</t>
  </si>
  <si>
    <t>Mehānismi (euro)</t>
  </si>
  <si>
    <t>Materiāli (euro)</t>
  </si>
  <si>
    <t>Darba alga (euro)</t>
  </si>
  <si>
    <t>Kopā (euro)</t>
  </si>
  <si>
    <t>Darba samaksas likme (euro/h)</t>
  </si>
  <si>
    <t>Laika norma (c/h)</t>
  </si>
  <si>
    <t>Daudzums</t>
  </si>
  <si>
    <t>Mērvienība</t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</si>
  <si>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</si>
  <si>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Betona balsti un atbalsta bloki 0,1m³, montāža</t>
  </si>
  <si>
    <t xml:space="preserve"> 2.23</t>
  </si>
  <si>
    <t>Pieslēgums esošajam ūdensvadam OD160 mm</t>
  </si>
  <si>
    <t xml:space="preserve"> 2.22</t>
  </si>
  <si>
    <t xml:space="preserve">Esošo elektrokabeļu un sakaru kabeļu aizsardzība to šķērsojumu vietās ar projektēto ūdensvadu, ievietojot tos saliekamajās aizsargčaulās AROT OD110, L=3m  </t>
  </si>
  <si>
    <t xml:space="preserve"> 2.21</t>
  </si>
  <si>
    <t xml:space="preserve"> 2.20</t>
  </si>
  <si>
    <t>Ūdensvada trases nospraušana</t>
  </si>
  <si>
    <t xml:space="preserve"> 2.19</t>
  </si>
  <si>
    <t>Hidrauliskā pārbaude un dezinfekcija</t>
  </si>
  <si>
    <t xml:space="preserve"> 2.18</t>
  </si>
  <si>
    <t>Māju pieslēgumu pievienojumu vietu precizēšana pirms būvdarbu uzsākšanas un pievadu PE OD32 izbūve, pievada vidējais garums L=6,0m</t>
  </si>
  <si>
    <t xml:space="preserve"> 2.17</t>
  </si>
  <si>
    <t>Pieslēgums uz īpašumu: Sedlu uzlika OD160/40, ekspluatācijas ventīlis (ārējā vītne/uzmava) ar teleskopisko pagarinātājkātu un noslēgkapi DN40, PVC SN8 aizsargčaula, L=0,5m, atbilstoši kapes diametram, univeršalā dubultuzmava D40/OD40. Pievada vidējais garums L=6,0m</t>
  </si>
  <si>
    <t xml:space="preserve"> 2.16</t>
  </si>
  <si>
    <t>Pieslēgums uz īpašumu: Sedlu uzlika OD160/25, ekspluatācijas ventīlis (ārējā vītne/uzmava) ar teleskopisko pagarinātājkātu un noslēgkapi DN25, PVC SN8 aizsargčaula, L=0,5m, atbilstoši kapes diametram, univeršalā dubultuzmava D32/OD32. Pievada vidējais garums L=6,0m</t>
  </si>
  <si>
    <t xml:space="preserve"> 2.15</t>
  </si>
  <si>
    <t>Pieslēgums uz īpašumu: Sedlu uzlika OD160/25, ekspluatācijas ventīlis (ārējā vītne/uzmava) ar teleskopisko pagarinātājkātu un noslēgkapi DN25, PVC SN8 aizsargčaula, L=0,5m, atbilstoši kapes diametram, EM PE OD32 caurules gala noslēgs. Pievada vidējais garums L=6,0m</t>
  </si>
  <si>
    <t xml:space="preserve"> 2.14</t>
  </si>
  <si>
    <t>Pieslēgums uz īpašumu: EM PE sedlu uzlika OD160/40, EM dubultuzmava OD40, ekspluatācijas ventīlis ar PE uzmavām ar teleskopisko pagarinātājkātu un noslēgkapi DN40, PVC SN8 aizsargčaula, L=0,5m, atbilstoši kapes diametram, univeršalā dubultuzmava D32/OD32. Pievada vidējais garums L=6,0m</t>
  </si>
  <si>
    <t>PE īscaurule ar atloku OD110</t>
  </si>
  <si>
    <t>EM PE dubultuzmava caurulei OD110</t>
  </si>
  <si>
    <t>EM PE redukcijas trejgabals OD160/110</t>
  </si>
  <si>
    <t>Aizsargčaula caurulei PE OD32</t>
  </si>
  <si>
    <t>Aizsargčaula caurulei PE OD160</t>
  </si>
  <si>
    <t>Enkurojošs atloku adapteris DN100</t>
  </si>
  <si>
    <t>Atloku aizbīdnis DN100</t>
  </si>
  <si>
    <t>Dzelzsbetona aka komplektā ar dzelzsbetona pārsedzi, 40tn ķeta lūku un vāku ar divām paceļamām "ausīm", DN1000 mm, H=1,50-2,00m, (akas paredzēt no saliekamajiem dzelzbetona grodiem atbilstoši LVS EN 1917), montāža, hidroizolācija</t>
  </si>
  <si>
    <t>Ugunsdzēsības hidranta informatīvās plāksne uzstādīšana</t>
  </si>
  <si>
    <t xml:space="preserve">Virszemes hidrants DN100, spiediena klase PN10, montāža </t>
  </si>
  <si>
    <t>Caurule SDR17 PE100 OD110  PN10; H÷2.0m; montāža un ar to saistītie darbi</t>
  </si>
  <si>
    <t>Caurule SDR17 PE100 OD160  PN10; H÷2.0m; montāža un ar to saistītie darbi</t>
  </si>
  <si>
    <t xml:space="preserve">Ūdensvada montāžas darbi </t>
  </si>
  <si>
    <t>Tranšejas rakšana un aizbēršana ūdensapgādes tīklu montāžai, Lvid=6,0m (ieskaitot grunts nomaiņu*, aizvešanu, atvešanu; esošā seguma noņemšanu un seguma atjaunošanu Svid=12,0 m2 (saskaņā ar rasējumu ŪKT-7); smilts pamatnes un smilts apbēruma izveidi zemu un virs ūdensapgādes cauruļvadiem Vvid=2,4 m3 (skatīt rasējumu ŪKT-4) utt.) Hvid=2,00 m, Bvid=1,00 m</t>
  </si>
  <si>
    <t xml:space="preserve"> 1.6</t>
  </si>
  <si>
    <t>Ūdensapgādes cauruļvadu smilšu apbērums, h=15cm (skatīt rasējumu ŪKT-5)</t>
  </si>
  <si>
    <t>Smilts pamatnes ierīkošana zem ūdensapgādes cauruļvadiem, h=15 cm (skatīt rasējumu ŪKT-5)</t>
  </si>
  <si>
    <t>Asfalta seguma atjaunošana (saskaņā ar rasējumu ŪKT-7), paredzot vertikālā savienojuma apstrādi ar atbilstošu bitumena mastiku</t>
  </si>
  <si>
    <t>Esošā asfaltbetona seguma noņemšana (saskaņā ar rasējumu ŪKT-7), tai skaitā asfaltbetona sānu malu izzāģēšana taisnā līnijā</t>
  </si>
  <si>
    <t>Tranšejas rakšana un aizbēršana ūdensapgādes tīklu montāžai (ieskaitot grunts nomaiņu*, aizvešanu, atvešanu utt.) Hvid=2,00 m, Bvid=1,10 m</t>
  </si>
  <si>
    <t>ŪDENSAPGĀDES TĪKLI</t>
  </si>
  <si>
    <t>JĀŅU IELĀ, RŪJIENĀ, RŪJIENAS NOVADĀ</t>
  </si>
  <si>
    <t>ŪDENSAPGĀDES TĪKLU IZBŪVE</t>
  </si>
  <si>
    <t xml:space="preserve"> 2.25</t>
  </si>
  <si>
    <t>Pieslēgums esošajam ūdensvadam OD63 mm</t>
  </si>
  <si>
    <t xml:space="preserve"> 2.24</t>
  </si>
  <si>
    <t>Pieslēgums esošajam ūdensvadam OD110 mm</t>
  </si>
  <si>
    <t>Māju pieslēgumu pievienojumu vietu precizēšana pirms būvdarbu uzsākšanas un pievadu PE OD32 izbūve, pievada vidējais garums L=5,5m (EM PE sedlu uzlika OD63/32, EM dubultuzmava OD32, ekspluatācijas ventīlis ar PE uzmavām ar teleskopisko pagarinātājkātu un noslēgkapi DN25, PVC SN8 aizsargčaula, L=0,5m, atbilstoši kapes diametram, EM PE OD32 caurules gala noslēgs)</t>
  </si>
  <si>
    <t>Māju pieslēgumu pievienojumu vietu precizēšana pirms būvdarbu uzsākšanas un pievadu PE OD32 izbūve, pievada vidējais garums L=5,5m (EM PE sedlu uzlika OD110/32, EM dubultuzmava OD32, ekspluatācijas ventīlis ar PE uzmavām ar teleskopisko pagarinātājkātu un noslēgkapi DN25, PVC SN8 aizsargčaula, L=0,5m, atbilstoši kapes diametram, EM PE OD32 caurules gala noslēgs)</t>
  </si>
  <si>
    <t>Dzelzsbetona aka komplektā ar dzelzsbetona pārsedzi, 40tn ķeta lūku un vāku ar divām paceļamām "ausīm", DN1500 mm, H=2,00-2,50m, (akas paredzēt no saliekamajiem dzelzbetona grodiem atbilstoši LVS EN 1917), montāža, hidroizolācija</t>
  </si>
  <si>
    <r>
      <t>Līkums PE OD63 caurulei 30</t>
    </r>
    <r>
      <rPr>
        <vertAlign val="superscript"/>
        <sz val="10"/>
        <rFont val="Arial"/>
        <family val="2"/>
        <charset val="186"/>
      </rPr>
      <t>0</t>
    </r>
  </si>
  <si>
    <t>EM PE dubultuzmava caurulei OD63</t>
  </si>
  <si>
    <t>EM PE trejgabals OD110</t>
  </si>
  <si>
    <t>EM PE diametru pāreja OD110/63</t>
  </si>
  <si>
    <t>EM PE OD110 caurules gala noslēgs</t>
  </si>
  <si>
    <t>Aizsargčaula caurulei PE OD110</t>
  </si>
  <si>
    <t>Atloku krustgabals DN100/100</t>
  </si>
  <si>
    <t>Caurule SDR17 PE100 OD63  PN10; H÷2.0m; montāža un ar to saistītie darbi</t>
  </si>
  <si>
    <t>Tranšejas rakšana un aizbēršana ūdensapgādes tīklu montāžai, Lvid=5,5m (ieskaitot grunts nomaiņu*, aizvešanu, atvešanu; esošā seguma noņemšanu un seguma atjaunošanu Svid=11,0 m2 (saskaņā ar rasējumu ŪKT-8); smilts pamatnes un smilts apbēruma izveidi zemu un virs ūdensapgādes cauruļvadiem Vvid=1,6 m3 (skatīt rasējumu ŪKT-5) utt.) Hvid=2,00 m, Bvid=1,00 m</t>
  </si>
  <si>
    <t xml:space="preserve"> 1.10</t>
  </si>
  <si>
    <t>Gruntsūdens līmeņa pazemināšana</t>
  </si>
  <si>
    <t xml:space="preserve"> 1.9</t>
  </si>
  <si>
    <t xml:space="preserve"> 1.8</t>
  </si>
  <si>
    <t xml:space="preserve"> 1.7</t>
  </si>
  <si>
    <t xml:space="preserve">Tranšejas sienu nostiprināšana ar metāla vairogiem (divpusēji) pie dziļuma, kas lielāks par 2,0 m. *norādīts tekošais tranšejas garums, pieņemot, ka sienas nostiprinātas abās būvgrāvja pusēs </t>
  </si>
  <si>
    <t>Zāliena seguma noņemšana un atjaunošana (saskaņā ar rasējumu ŪKT-8), tai skaitā melnzeme un izlīdzināšana (hvid=10cm) slānī</t>
  </si>
  <si>
    <t>Minerālmateriālu maisījuma (grants/šķembu) seguma noņemšana un atjaunošana (saskaņā ar rasējumu ŪKT-8)</t>
  </si>
  <si>
    <t>Asfalta seguma atjaunošana (saskaņā ar rasējumu ŪKT-8), paredzot vertikālā savienojuma apstrādi ar atbilstošu bitumena mastiku</t>
  </si>
  <si>
    <t>Esošā asfaltbetona seguma noņemšana (saskaņā ar rasējumu ŪKT-8), tai skaitā asfaltbetona sānu malu izzāģēšana taisnā līnijā</t>
  </si>
  <si>
    <t>KANALIZĀCIJAS UN ELEKTROAPGĀDES TĪKLI</t>
  </si>
  <si>
    <t>KANALIZĀCIJAS TĪKLU IZBŪVE</t>
  </si>
  <si>
    <t>Cauruļvada hidrauliskā pārbaude</t>
  </si>
  <si>
    <t xml:space="preserve"> 3.12</t>
  </si>
  <si>
    <t>Spiedkanalizācijas trases nospraušana</t>
  </si>
  <si>
    <t xml:space="preserve"> 3.11</t>
  </si>
  <si>
    <t xml:space="preserve">Ķīmiskie enkuri  </t>
  </si>
  <si>
    <t xml:space="preserve"> 3.10.4</t>
  </si>
  <si>
    <t>Stiegrojums ∅12 B500B</t>
  </si>
  <si>
    <t xml:space="preserve"> 3.10.3</t>
  </si>
  <si>
    <t>Betons pamatu plātnei C8/10</t>
  </si>
  <si>
    <t xml:space="preserve"> 3.10.2</t>
  </si>
  <si>
    <t>Betons pamatu plātnei C30/37, XA2</t>
  </si>
  <si>
    <t xml:space="preserve"> 3.10.1</t>
  </si>
  <si>
    <t>KSS-1 pamata plātnes izbūve, t.sk.:</t>
  </si>
  <si>
    <t xml:space="preserve"> 3.10</t>
  </si>
  <si>
    <t>Iekārta avārijas datu pārraidei ar SMS (GMS)</t>
  </si>
  <si>
    <t xml:space="preserve"> 3.9.27</t>
  </si>
  <si>
    <t>Elektrības un vadības skapis (hermētisks)</t>
  </si>
  <si>
    <t xml:space="preserve"> 3.9.26</t>
  </si>
  <si>
    <t>Hidrostatiskais līmeņa devējs PP OD40 caurulē</t>
  </si>
  <si>
    <t xml:space="preserve"> 3.9.25</t>
  </si>
  <si>
    <t>Pludiņa sensors (līmeņa indikatori)</t>
  </si>
  <si>
    <t xml:space="preserve"> 3.9.24</t>
  </si>
  <si>
    <t>Atloku diametra pāreja DN40/50</t>
  </si>
  <si>
    <t xml:space="preserve"> 3.9.23</t>
  </si>
  <si>
    <t xml:space="preserve">Atloku adapters caurulei PE OD63 </t>
  </si>
  <si>
    <t xml:space="preserve"> 3.9.22</t>
  </si>
  <si>
    <t>Atloku adapteris tērauda caurulei DN40</t>
  </si>
  <si>
    <t xml:space="preserve"> 3.9.21</t>
  </si>
  <si>
    <t>Atgaisošanas vārsts 1/2"</t>
  </si>
  <si>
    <t xml:space="preserve"> 3.9.20</t>
  </si>
  <si>
    <t>Metināms līkums 90° DN50</t>
  </si>
  <si>
    <t xml:space="preserve"> 3.9.19</t>
  </si>
  <si>
    <t>Metināms trejgabals DN40</t>
  </si>
  <si>
    <t xml:space="preserve"> 3.9.18</t>
  </si>
  <si>
    <t>Atloku pretvārsts DN40</t>
  </si>
  <si>
    <t xml:space="preserve"> 3.9.17</t>
  </si>
  <si>
    <t>Atloku aizbīdnis DN40</t>
  </si>
  <si>
    <t xml:space="preserve"> 3.9.16</t>
  </si>
  <si>
    <t>Stāvvads DN40 AISI 316 (L~2,0m)</t>
  </si>
  <si>
    <t xml:space="preserve"> 3.9.15</t>
  </si>
  <si>
    <t>Elektrības ievada caurule ∅110 GRP</t>
  </si>
  <si>
    <t xml:space="preserve"> 3.9.14</t>
  </si>
  <si>
    <t>Ventilācija, ∅110, GRP</t>
  </si>
  <si>
    <t xml:space="preserve"> 3.9.13</t>
  </si>
  <si>
    <t>Vāks ar pastiprinātām, karsti cinkotām enģēm, nerūsējošā tērauda gāzes atsperēm, GRP, hermētisks, siltināts, aizslēdzams</t>
  </si>
  <si>
    <t xml:space="preserve"> 3.9.12</t>
  </si>
  <si>
    <t>Kāpnes AISI 316 ar teleskopisku rokturi</t>
  </si>
  <si>
    <t xml:space="preserve"> 3.9.11</t>
  </si>
  <si>
    <t>Atvāžama servisa platforma AISI 316/GRP</t>
  </si>
  <si>
    <t xml:space="preserve"> 3.9.10</t>
  </si>
  <si>
    <t>gab.</t>
  </si>
  <si>
    <t>Nažveida aizbīdņa vadstienis AISI 304 ar noņemamu rokturi (H~2,5m)</t>
  </si>
  <si>
    <t xml:space="preserve"> 3.9.9</t>
  </si>
  <si>
    <t>Atloku nažveida aizbīdnis DN200 uz ieplūdes caurules</t>
  </si>
  <si>
    <t xml:space="preserve"> 3.9.8</t>
  </si>
  <si>
    <t>Ieplūdes caurule PP OD20, pievienojums</t>
  </si>
  <si>
    <t xml:space="preserve"> 3.9.7</t>
  </si>
  <si>
    <t>Groza vadulas AISI 316 (L~2,5m)</t>
  </si>
  <si>
    <t xml:space="preserve"> 3.9.6</t>
  </si>
  <si>
    <t>Rupjo frakciju grozs AISI 316 ar mehāniski paceļamu trīsi (redeļu atstarpe 50 mm)</t>
  </si>
  <si>
    <t xml:space="preserve"> 3.9.5</t>
  </si>
  <si>
    <t>Ķēde sūkņa iecelšanai/izcelšanai AISI316</t>
  </si>
  <si>
    <t xml:space="preserve"> 3.9.4</t>
  </si>
  <si>
    <t>Sūkņa pamata pēda ar automātisko savienojumu</t>
  </si>
  <si>
    <t xml:space="preserve"> 3.9.3</t>
  </si>
  <si>
    <t>Sūkņa vadules AISI 316</t>
  </si>
  <si>
    <t xml:space="preserve"> 3.9.2</t>
  </si>
  <si>
    <t>Iegremdējams sūknis Q=2,0 l/s; H=9,5m; P2=1,2kW; 3x400-415 V, 50Hz</t>
  </si>
  <si>
    <t xml:space="preserve"> 3.9.1</t>
  </si>
  <si>
    <t>Kanalizācijas sūkņu stacijas KSS-1, stiklašķiedras (GPR), Ø1250; H=3,86 m, siltumizolācijas H=1,30m, uzstādīšana, savienošana ar kanalizācijas pašteces vadu un spiedvadu, iekšējās apsaistes ierīkošana, t.sk.:</t>
  </si>
  <si>
    <t xml:space="preserve"> 3.9</t>
  </si>
  <si>
    <t xml:space="preserve"> 3.8</t>
  </si>
  <si>
    <t xml:space="preserve"> 3.7</t>
  </si>
  <si>
    <t xml:space="preserve"> 3.6</t>
  </si>
  <si>
    <t>Aizsargčaula caurulei OD63</t>
  </si>
  <si>
    <t xml:space="preserve"> 3.5</t>
  </si>
  <si>
    <r>
      <t>Līkums PE OD63 caurulei 90</t>
    </r>
    <r>
      <rPr>
        <vertAlign val="superscript"/>
        <sz val="10"/>
        <rFont val="Arial"/>
        <family val="2"/>
        <charset val="186"/>
      </rPr>
      <t>0</t>
    </r>
  </si>
  <si>
    <t xml:space="preserve"> 3.4</t>
  </si>
  <si>
    <r>
      <t>Līkums PE OD63 caurulei 60</t>
    </r>
    <r>
      <rPr>
        <vertAlign val="superscript"/>
        <sz val="10"/>
        <rFont val="Arial"/>
        <family val="2"/>
        <charset val="186"/>
      </rPr>
      <t>0</t>
    </r>
  </si>
  <si>
    <t xml:space="preserve"> 3.3</t>
  </si>
  <si>
    <r>
      <t>Līkums PE OD63 caurulei 45</t>
    </r>
    <r>
      <rPr>
        <vertAlign val="superscript"/>
        <sz val="10"/>
        <rFont val="Arial"/>
        <family val="2"/>
        <charset val="186"/>
      </rPr>
      <t>0</t>
    </r>
  </si>
  <si>
    <t xml:space="preserve"> 3.2</t>
  </si>
  <si>
    <t xml:space="preserve"> 3.1</t>
  </si>
  <si>
    <t xml:space="preserve">Spiedkanalizācijas un kanalizācijas sūkņu stacijas KSS-1 montāžas darbi </t>
  </si>
  <si>
    <t xml:space="preserve"> 2.27</t>
  </si>
  <si>
    <t xml:space="preserve"> 2.26</t>
  </si>
  <si>
    <t>Caurules balstenis AISI 304 b=2.5mm</t>
  </si>
  <si>
    <t>Krītcaurule ar uzmavām OD160</t>
  </si>
  <si>
    <t>Krītcaurule ar uzmavām OD200</t>
  </si>
  <si>
    <r>
      <t>Līkums 90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OD160</t>
    </r>
  </si>
  <si>
    <r>
      <t>Līkums 90</t>
    </r>
    <r>
      <rPr>
        <vertAlign val="superscript"/>
        <sz val="10"/>
        <rFont val="Arial"/>
        <family val="2"/>
        <charset val="186"/>
      </rPr>
      <t xml:space="preserve">o </t>
    </r>
    <r>
      <rPr>
        <sz val="10"/>
        <rFont val="Arial"/>
        <family val="2"/>
        <charset val="186"/>
      </rPr>
      <t>ar uzmavām caurulei OD200</t>
    </r>
  </si>
  <si>
    <r>
      <t>Trejgabals ar uzmavām OD160 (90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)</t>
    </r>
  </si>
  <si>
    <r>
      <t>Trejgabals ar uzmavām OD200 (90</t>
    </r>
    <r>
      <rPr>
        <vertAlign val="superscript"/>
        <sz val="10"/>
        <rFont val="Arial"/>
        <family val="2"/>
        <charset val="186"/>
      </rPr>
      <t>0</t>
    </r>
    <r>
      <rPr>
        <sz val="10"/>
        <rFont val="Arial"/>
        <family val="2"/>
        <charset val="186"/>
      </rPr>
      <t>)</t>
    </r>
  </si>
  <si>
    <t>PP OD200 caurules gala aizbāznis</t>
  </si>
  <si>
    <t>PP OD160 caurules gala aizbāznis</t>
  </si>
  <si>
    <t>Dzelzsbetona spiediena dzēšanas aka komplektā ar dzelzsbetona pārsedzi, 40tn ķeta lūku un vāku ar divām paceļamām "ausīm", DN1000 mm, H=1,5 - 2,0m, (akas paredzēt no saliekamajiem dzelzbetona grodiem atbilstoši LVS EN 1917), montāža, hidroizolācija</t>
  </si>
  <si>
    <t>Dzelzsbetona skataka komplektā ar dzelzsbetona pārsedzi, 40tn ķeta lūku un vāku ar divām paceļamām "ausīm", DN1000 mm, H=2,00-2,50m, (akas paredzēt no saliekamajiem dzelzbetona grodiem atbilstoši LVS EN 1917), montāža, hidroizolācija</t>
  </si>
  <si>
    <t>Dzelzsbetona skataka komplektā ar dzelzsbetona pārsedzi, 40tn ķeta lūku un vāku ar divām paceļamām "ausīm", DN1000 mm, H=1,00-1,50m, (akas paredzēt no saliekamajiem dzelzbetona grodiem atbilstoši LVS EN 1917), montāža, hidroizolācija</t>
  </si>
  <si>
    <t xml:space="preserve">PP gludsienu kanalizācijas caurules ar uzmavām un blīvi OD200; H=2,5 - 3,0m,  ieguldes klase SN8 montāža un ar to saistītie darbi  </t>
  </si>
  <si>
    <t xml:space="preserve">PP gludsienu kanalizācijas caurules ar uzmavām un blīvi OD200; H=2,0 - 2,5m,  ieguldes klase SN8 montāža un ar to saistītie darbi  </t>
  </si>
  <si>
    <t>PP gludsienu kanalizācijas caurules ar uzmavām un blīvi OD200; H=1,0 - 1,5m,  ieguldes klase SN8 montāža un ar to saistītie darbi</t>
  </si>
  <si>
    <r>
      <t>Tranšejas rakšana un aizbēršana sadzīves kanalizācijas tīklu montāžai, Lvid=5,2m (ieskaitot grunts nomaiņu*, aizvešanu, atvešanu; esošā seguma noņemšanu un seguma atjaunošanu Svid=10,4 m</t>
    </r>
    <r>
      <rPr>
        <vertAlign val="superscript"/>
        <sz val="10"/>
        <rFont val="Arial"/>
        <family val="2"/>
        <charset val="186"/>
      </rPr>
      <t>2</t>
    </r>
    <r>
      <rPr>
        <sz val="10"/>
        <rFont val="Arial"/>
        <family val="2"/>
        <charset val="186"/>
      </rPr>
      <t xml:space="preserve"> (saskaņā ar rasējumu ŪKT-9); smilts pamatnes un smilts apbēruma izveidi zemu un virs sadzīves kanalizācijas cauruļvadiem Vvid=2,4 m</t>
    </r>
    <r>
      <rPr>
        <vertAlign val="superscript"/>
        <sz val="10"/>
        <rFont val="Arial"/>
        <family val="2"/>
        <charset val="186"/>
      </rPr>
      <t>3</t>
    </r>
    <r>
      <rPr>
        <sz val="10"/>
        <rFont val="Arial"/>
        <family val="2"/>
        <charset val="186"/>
      </rPr>
      <t xml:space="preserve"> (skatīt rasējumu ŪKT-6)) Hvid=1,50 m, Bvid=1,00 m</t>
    </r>
  </si>
  <si>
    <t>Sadzīves kanalizācijas un spiedkanalizācijas cauruļvadu smilšu apbērums, h=15cm (skatīt rasējumu ŪKT-6)</t>
  </si>
  <si>
    <t>Smilts pamatnes ierīkošana zem sadzīves kanalizācijas un spiedkanalizācijas cauruļvadiem, h=15 cm (skatīt rasējumu ŪKT-6)</t>
  </si>
  <si>
    <t>Zāliena seguma noņemšana un atjaunošana (saskaņā ar rasējumu ŪKT-9), tai skaitā melnzeme un izlīdzināšana (hvid=10cm) slānī</t>
  </si>
  <si>
    <t>Minerālmateriālu maisījuma (grants/šķembu) seguma noņemšana un atjaunošana (saskaņā ar rasējumu ŪKT-9)</t>
  </si>
  <si>
    <t>Tranšejas rakšana un aizbēršana sadzīves kanalizācijas un spiedkanalizācijas tīklu montāžai (ieskaitot grunts nomaiņu*, aizvešanu, atvešanu utt.) Hvid=2,00 m, Bvid=2,50 m</t>
  </si>
  <si>
    <t>Tranšejas rakšana un aizbēršana spiedkanalizācijas tīklu montāžai (ieskaitot grunts nomaiņu*, aizvešanu, atvešanu utt.) Hvid=2,00 m, Bvid=1,10 m</t>
  </si>
  <si>
    <t>Palīgmateriāli (skavas, savilces, skrūves u.c.)</t>
  </si>
  <si>
    <t>KSS vadības sadalne ar pamatni un komplektējošām iekārtām (atbilstoši KSS specifikācijai)</t>
  </si>
  <si>
    <t>Zemējuma pievads sadalnei</t>
  </si>
  <si>
    <t>KSS vadības sadalnes zemējuma kontūrs</t>
  </si>
  <si>
    <t>Brīdinājuma lenta "uzmanību kabelis"</t>
  </si>
  <si>
    <t>Kabelis AYKY 4x10 (5m x 1,05)</t>
  </si>
  <si>
    <t>Materiāli</t>
  </si>
  <si>
    <t>Teritorijas labiekārtošana (zālāja atjaunošana), iekļaujot materiālu izmaksas</t>
  </si>
  <si>
    <t>KSS sadalnes zemējuma montāža</t>
  </si>
  <si>
    <t xml:space="preserve">KSS vadības sadalnes montāža </t>
  </si>
  <si>
    <t>ZS plastmasas izolācijas kabeļa līdz 35 mm2 gala apdare ar pievienošanu</t>
  </si>
  <si>
    <t>ZS kabeļa līdz 35 mm2 montāža sadalnēs</t>
  </si>
  <si>
    <t>Brīdinošās lentas ieklāšana</t>
  </si>
  <si>
    <t>ZS kabeļa līdz 35 mm2 ieguldīšana gatavā tranšejā</t>
  </si>
  <si>
    <t>Kabeļu aizsargcaurules d=līdz 110 mm ieguldīšana gatavā tranšejā</t>
  </si>
  <si>
    <t>Tranšejas rakšana un aizbēršana viena līdz divu kabeļu (caurules) gūldīšanai 1m dziļumā</t>
  </si>
  <si>
    <t>Montāžas darbi</t>
  </si>
  <si>
    <t>SADZĪVES KANALIZĀCIJA K1 ASPAZIJAS IELĀ</t>
  </si>
  <si>
    <t>SADZĪVES KANALIZĀCIJA K1, SPIEDKANALIZĀCIJA K1S UN KANALIZĀCIJAS SŪKŅU STACIJA KSS-1 JĀŅU IELĀ</t>
  </si>
  <si>
    <t>0,4kV PĒCUZSKAITES ELEKTROTĪKLI JĀŅU IELĀ</t>
  </si>
  <si>
    <t>ŪDENSAPGĀDE Ū1 JĀŅU IELĀ</t>
  </si>
  <si>
    <t>KANALIZĀCIJA K1 UN K1S UPES IELĀ</t>
  </si>
  <si>
    <t>KSS-1 ELEKTROAPGĀDE UPES IELĀ</t>
  </si>
  <si>
    <t>Tranšejas rakšana un aizbēršana sadzīves kanalizācijas tīklu montāžai (ieskaitot grunts nomaiņu*, aizvešanu, atvešanu utt.) Hvid=2,00 m</t>
  </si>
  <si>
    <t>Smilts pamatnes ierīkošana zem sadzīves kanalizācijas un spiedkanalizācijas cauruļvadiem, h=15 cm (skatīt rasējumu ŪKT-5)</t>
  </si>
  <si>
    <t>Sadzīves kanalizācijas cauruļvadu smilšu apbērums, h=15cm (skatīt rasējumu ŪKT-5)</t>
  </si>
  <si>
    <t>Grunts uzbēruma, h=0.6-1.0m, izveide KSS-1 izbūvei</t>
  </si>
  <si>
    <t>PP dubultsienu kanalizācijas caurules ar uzmavām un blīvi OD250; H=2,0 - 2,5m,  ieguldes klase SN8 montāža un ar to saistītie darbi</t>
  </si>
  <si>
    <t>PP skataka 630/500 H=2,00-2,50m komplektā ar betona gredzenu, 25tn ķeta lūku un vāku, montāža</t>
  </si>
  <si>
    <t>Dzelzsbetona enerģijas dzēšanas aka komplektā ar dzelzsbetona pārsedzi, 25tn ķeta lūku un vāku, DN1500 mm, H=3,0 - 3,5m, (akas paredzēt no saliekamajiem dzelzbetona grodiem atbilstoši LVS EN 1917), montāža, hidroizolācija</t>
  </si>
  <si>
    <t>Pieslēgums esošajai sadzīves kanalizācijai d250</t>
  </si>
  <si>
    <t>Esošo dzelzsbetona kanalizācijas aku DN1000, DN1500 demontāža</t>
  </si>
  <si>
    <t>Esošā kanalizācijas vada d200 demontāža</t>
  </si>
  <si>
    <t>Sadzīves kanalizācijas spiedvada K1S un kanalizācijas sūkņu stacijas KSS-1 montāžas darbi</t>
  </si>
  <si>
    <t>Caurule SDR17 PE100 - RC OD63  PN10; H÷3.0m; izbūve ar ievilkšanas metodi esošajā sadzīves kanalizācijas caurulē d200, d250 un ar to saistītie darbi</t>
  </si>
  <si>
    <t>Caurule gala noslēgu OD63/d200 montāža esošajās sadzīves kanalizācijas dzelzsbetona akās</t>
  </si>
  <si>
    <t>Caurule gala noslēgu OD63/d250 montāža esošajās sadzīves kanalizācijas dzelzsbetona akās</t>
  </si>
  <si>
    <r>
      <t>EM līkums PE OD63 caurulei 12</t>
    </r>
    <r>
      <rPr>
        <vertAlign val="superscript"/>
        <sz val="10"/>
        <rFont val="Arial"/>
        <family val="2"/>
        <charset val="186"/>
      </rPr>
      <t>0</t>
    </r>
  </si>
  <si>
    <r>
      <t>EM līkums PE OD63 caurulei 16</t>
    </r>
    <r>
      <rPr>
        <vertAlign val="superscript"/>
        <sz val="10"/>
        <rFont val="Arial"/>
        <family val="2"/>
        <charset val="186"/>
      </rPr>
      <t>0</t>
    </r>
  </si>
  <si>
    <r>
      <t>EM līkums PE OD63 caurulei 18</t>
    </r>
    <r>
      <rPr>
        <vertAlign val="superscript"/>
        <sz val="10"/>
        <rFont val="Arial"/>
        <family val="2"/>
        <charset val="186"/>
      </rPr>
      <t>0</t>
    </r>
  </si>
  <si>
    <r>
      <t>EM līkums PE OD63 caurulei 45</t>
    </r>
    <r>
      <rPr>
        <vertAlign val="superscript"/>
        <sz val="10"/>
        <rFont val="Arial"/>
        <family val="2"/>
        <charset val="186"/>
      </rPr>
      <t>0</t>
    </r>
  </si>
  <si>
    <r>
      <t>EM līkums PE OD63 caurulei 67</t>
    </r>
    <r>
      <rPr>
        <vertAlign val="superscript"/>
        <sz val="10"/>
        <rFont val="Arial"/>
        <family val="2"/>
        <charset val="186"/>
      </rPr>
      <t>0</t>
    </r>
  </si>
  <si>
    <r>
      <t>EM līkums PE OD63 caurulei 90</t>
    </r>
    <r>
      <rPr>
        <vertAlign val="superscript"/>
        <sz val="10"/>
        <rFont val="Arial"/>
        <family val="2"/>
        <charset val="186"/>
      </rPr>
      <t>0</t>
    </r>
  </si>
  <si>
    <t xml:space="preserve"> 3.13</t>
  </si>
  <si>
    <t xml:space="preserve"> 3.14</t>
  </si>
  <si>
    <t>Ultra aizsarguzmava ar smilšu klājumu d250 pie dz.bet. Aku grodiem</t>
  </si>
  <si>
    <t>Caurules OD63 balstenis AISI 304 b=2.5mm</t>
  </si>
  <si>
    <t>Esošā kanalizācijas vada d200 tamponēšana</t>
  </si>
  <si>
    <t>Esošo sadzīves kanalizācijas dzelzsbetona grodu aku DN1000, DN1500 augšējā groda, pārsedzes un vāka demontāža un pēc to demontāžas, akas aizbēršana ar pievesto grunti</t>
  </si>
  <si>
    <t>Iegremdējams sūknis Q=2,0 l/s; H=5,5m; P2=0,9kW; 3x400-415 V, 50Hz</t>
  </si>
  <si>
    <t>Sūkņa vadules AISI 304</t>
  </si>
  <si>
    <t>Kanalizācijas sūkņu stacijas KSS-1, stiklašķiedras (GPR), Ø1200; H=3,70m, uzstādīšana, savienošana ar kanalizācijas pašteces vadu un spiedvadu, iekšējās apsaistes ierīkošana, t.sk:</t>
  </si>
  <si>
    <t>Rupjo frakciju grozs AISI 304 ar mehāniski paceļamu trīsi (redeļu atstarpe 50 mm)</t>
  </si>
  <si>
    <t>Groza vadulas AISI 304 (L~2,5m)</t>
  </si>
  <si>
    <t>Atloku nažveida aizbīdnis DN250 uz ieplūdes caurules</t>
  </si>
  <si>
    <t>Platforma AISI 304/GRP</t>
  </si>
  <si>
    <t>Vāks ar gāzes atsperēm, GRP, hermētisks, siltināts, aizslēdzams</t>
  </si>
  <si>
    <t>Ventilācijas caurule DN50 SS2333</t>
  </si>
  <si>
    <t>Stāvvads DN40 AISI 304 (L~2,5m)</t>
  </si>
  <si>
    <t>Atloku trejgabals DN40</t>
  </si>
  <si>
    <t>Atloku līkums 90° DN50</t>
  </si>
  <si>
    <t>Atgaisotāja pieslēgvieta 1/2"</t>
  </si>
  <si>
    <t>Atloku diametra pāreja DN50/40</t>
  </si>
  <si>
    <t>EM līkums PE OD63</t>
  </si>
  <si>
    <t>Betons pamatu plātnei C25/30, XC2</t>
  </si>
  <si>
    <t>Tvertnes enkurojošās detaļas un to stiprinājumi</t>
  </si>
  <si>
    <t>Šķembas ar frakciju 0-45mm</t>
  </si>
  <si>
    <t>Kanalizācijas spiedvada trases nospraušana</t>
  </si>
  <si>
    <t>Montāžas materiāli</t>
  </si>
  <si>
    <t xml:space="preserve"> 3.15</t>
  </si>
  <si>
    <t xml:space="preserve"> 3.16</t>
  </si>
  <si>
    <t>3.16.1</t>
  </si>
  <si>
    <t>3.16.2</t>
  </si>
  <si>
    <t>3.16.3</t>
  </si>
  <si>
    <t>3.16.4</t>
  </si>
  <si>
    <t>3.16.5</t>
  </si>
  <si>
    <t>3.16.6</t>
  </si>
  <si>
    <t>3.16.7</t>
  </si>
  <si>
    <t>3.16.8</t>
  </si>
  <si>
    <t>3.16.9</t>
  </si>
  <si>
    <t>3.16.10</t>
  </si>
  <si>
    <t>3.16.11</t>
  </si>
  <si>
    <t>3.16.12</t>
  </si>
  <si>
    <t>3.16.13</t>
  </si>
  <si>
    <t>3.16.14</t>
  </si>
  <si>
    <t>3.16.15</t>
  </si>
  <si>
    <t>3.16.16</t>
  </si>
  <si>
    <t>3.16.17</t>
  </si>
  <si>
    <t>3.16.18</t>
  </si>
  <si>
    <t>3.16.19</t>
  </si>
  <si>
    <t>3.16.20</t>
  </si>
  <si>
    <t>3.16.21</t>
  </si>
  <si>
    <t>3.16.22</t>
  </si>
  <si>
    <t>3.16.23</t>
  </si>
  <si>
    <t>3.16.24</t>
  </si>
  <si>
    <t>3.16.25</t>
  </si>
  <si>
    <t>3.16.26</t>
  </si>
  <si>
    <t>3.16.27</t>
  </si>
  <si>
    <t>3.17.</t>
  </si>
  <si>
    <t>3.17.1</t>
  </si>
  <si>
    <t>3.17.2</t>
  </si>
  <si>
    <t>3.17.3</t>
  </si>
  <si>
    <t>3.17.4</t>
  </si>
  <si>
    <t>3.18.</t>
  </si>
  <si>
    <t>3.19.</t>
  </si>
  <si>
    <t xml:space="preserve"> ~1kV pēcuzskaites abonenta tīkls</t>
  </si>
  <si>
    <t>DARBU IZMAKSAS</t>
  </si>
  <si>
    <t>Bedres rakšana un aizbēršana sadalnes pamatam</t>
  </si>
  <si>
    <t>Tranšejas rakšana un aizbēršana ar blietēšanu 1 kabelim (1 caurulei)</t>
  </si>
  <si>
    <t>Teritorijas labiekārtošana</t>
  </si>
  <si>
    <t>ZS kabeļa dzīslu pievienošana uzskaites sadalnei</t>
  </si>
  <si>
    <t>ZS kabeļa dzīslu pievienošana SS sadalnei</t>
  </si>
  <si>
    <t>ZS sausā kabeļa līdz 35mm2 gala apdare</t>
  </si>
  <si>
    <t>ZS kabeļa pārbaude ar paaugstinātu spriegumu</t>
  </si>
  <si>
    <t>Sadalnes pamata (statnes) montāža gatavā bedrē</t>
  </si>
  <si>
    <t>Sadalnes uzstādīšana ar svaru lielāku par 70kg</t>
  </si>
  <si>
    <t>ZS līnijas, ZS sadales atkārtotā zemējuma montāža</t>
  </si>
  <si>
    <t>Trases nospraušana</t>
  </si>
  <si>
    <t>Elektropārvades līnijas ģeodēziskā kontrolkartēšana</t>
  </si>
  <si>
    <t>Rakšanas atļaujas saņemšana, ražošanas izmaksas par darba organizāciju un pielaišanu pie darba, transporta un gājēju kustības organizēšana, tehniskās dokumentāzijas izgatavošana, objekta sagatavošana nodošanai-pieņemšanai ekspluatācijā</t>
  </si>
  <si>
    <t>MATERIĀLU IZMAKSAS</t>
  </si>
  <si>
    <t>SS sadales korpuss ar pamat.</t>
  </si>
  <si>
    <t>Kabelis AXPK-1-4x16mm2</t>
  </si>
  <si>
    <t>Gala apdare EPKT 0015</t>
  </si>
  <si>
    <t>Kabeļu kurpes SAL 10-25 Cu</t>
  </si>
  <si>
    <t>Caurule d32mm gofrēta</t>
  </si>
  <si>
    <t>Materiāls ZS sadalnes atkārtotam zemējumam</t>
  </si>
  <si>
    <t>Montāžas materiāli, stiprinājumi, palīgmateriāli</t>
  </si>
  <si>
    <t xml:space="preserve"> 1.11</t>
  </si>
  <si>
    <t xml:space="preserve"> 1.12</t>
  </si>
  <si>
    <t xml:space="preserve"> 1.13</t>
  </si>
  <si>
    <t xml:space="preserve"> 1.14</t>
  </si>
  <si>
    <r>
      <t xml:space="preserve">Sastādija:                                   </t>
    </r>
    <r>
      <rPr>
        <sz val="10"/>
        <color rgb="FF000000"/>
        <rFont val="Times New Roman"/>
        <family val="1"/>
        <charset val="186"/>
      </rPr>
      <t xml:space="preserve">                       /____________/</t>
    </r>
  </si>
  <si>
    <t>ĀRĒJIE KANALIZĀCIJAS UN ELEKTROAPGĀDES TĪKLI</t>
  </si>
  <si>
    <t>KANALIZĀCIJAS SPIEDVADA UN KANALIZĀCIJAS SŪKŅU STACIJAS BŪVNIECĪBA UPES IELĀ RŪJIENĀ, RŪJIENAS NOVADĀ</t>
  </si>
  <si>
    <t>UPES IELĀ, RŪJIENĀ, RŪJIENAS NOVADĀ</t>
  </si>
  <si>
    <t>ŪDENSAPGĀDE Ū1 ASPAZIJAS IELĀ</t>
  </si>
  <si>
    <t>Esošo elektrokabeļu un sakaru kabeļu aizsardzība to šķērsojumu vietās ar projektēto sadzīves kanalizāciju, ievietojot tos saliekamajās aizsargčaulās AROT OD110, L=3m (vai ekvivalents)</t>
  </si>
  <si>
    <t>Esošo elektrokabeļu un sakaru kabeļu aizsardzība to šķērsojumu vietās ar projektēto ūdensvadu, ievietojot tos saliekamajās aizsargčaulās AROT OD110, L=3m  (vai ekvivalents)</t>
  </si>
  <si>
    <t>Esošo elektrokabeļu un sakaru kabeļu aizsardzība to šķērsojumu vietās ar projektēto spiedkanalizāciju, ievietojot tos saliekamajās aizsargčaulās AROT OD110, L=3m (vai ekvivalents)</t>
  </si>
  <si>
    <t>Kabeļa gala apdare SEH4 35-15 CELLPACK (vai ekvivalents)</t>
  </si>
  <si>
    <t>Gofrēta caurule EVOCAB FLEX D110; 450N, EVOPIPES (vai ekvivalents)</t>
  </si>
  <si>
    <r>
      <t xml:space="preserve">                                                                                                2018. gada</t>
    </r>
    <r>
      <rPr>
        <u/>
        <sz val="10"/>
        <rFont val="Times New Roman"/>
        <family val="1"/>
        <charset val="186"/>
      </rPr>
      <t xml:space="preserve">           </t>
    </r>
    <r>
      <rPr>
        <sz val="10"/>
        <rFont val="Times New Roman"/>
        <family val="1"/>
        <charset val="186"/>
      </rPr>
      <t xml:space="preserve"> </t>
    </r>
    <r>
      <rPr>
        <u/>
        <sz val="10"/>
        <rFont val="Times New Roman"/>
        <family val="1"/>
        <charset val="186"/>
      </rPr>
      <t xml:space="preserve">.                              </t>
    </r>
  </si>
  <si>
    <t>“Notekūdens savākšanas un ūdensapgādes tīklu izbūve Rūjienā" Iepirkuma id.Nr. RS 1-7/2018</t>
  </si>
  <si>
    <t>RS 1-7/2018</t>
  </si>
  <si>
    <t>Pašvaldības SIA "Rūjienas siltums", reģ. Nr.44103023807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</si>
</sst>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_-;\-* #,##0.00_-;_-* \-??_-;_-@_-"/>
    <numFmt numFmtId="165" formatCode="0.0"/>
    <numFmt numFmtId="166" formatCode="_-* #,##0.00\ _L_s_-;\-* #,##0.00\ _L_s_-;_-* &quot;-&quot;??\ _L_s_-;_-@_-"/>
    <numFmt numFmtId="167" formatCode="[$-426]General"/>
  </numFmts>
  <fonts count="65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</font>
    <font>
      <sz val="8"/>
      <name val="Times New Roman"/>
      <family val="1"/>
      <charset val="186"/>
    </font>
    <font>
      <sz val="10"/>
      <name val="Helv"/>
    </font>
    <font>
      <sz val="10"/>
      <name val="MS Sans Serif"/>
      <family val="2"/>
      <charset val="186"/>
    </font>
    <font>
      <b/>
      <i/>
      <sz val="10"/>
      <name val="Times New Roman"/>
      <family val="1"/>
      <charset val="186"/>
    </font>
    <font>
      <sz val="10"/>
      <name val="Arial Cyr"/>
      <family val="2"/>
      <charset val="204"/>
    </font>
    <font>
      <b/>
      <i/>
      <sz val="11"/>
      <name val="Times New Roman"/>
      <family val="1"/>
      <charset val="186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name val="Times New Roman"/>
      <family val="1"/>
      <charset val="186"/>
    </font>
    <font>
      <sz val="14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indexed="8"/>
      <name val="Arial"/>
      <family val="2"/>
      <charset val="186"/>
    </font>
    <font>
      <sz val="11"/>
      <color indexed="8"/>
      <name val="Calibri"/>
      <family val="2"/>
      <charset val="204"/>
    </font>
    <font>
      <sz val="10"/>
      <name val="Arial"/>
      <family val="2"/>
      <charset val="1"/>
    </font>
    <font>
      <sz val="11"/>
      <color indexed="9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2"/>
      <name val="Calibri"/>
      <family val="2"/>
      <charset val="186"/>
    </font>
    <font>
      <i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6"/>
      <name val="Times New Roman"/>
      <family val="1"/>
      <charset val="186"/>
    </font>
    <font>
      <u/>
      <sz val="10"/>
      <color theme="10"/>
      <name val="Arial"/>
      <family val="2"/>
      <charset val="186"/>
    </font>
    <font>
      <u/>
      <sz val="10"/>
      <color theme="11"/>
      <name val="Arial"/>
      <family val="2"/>
      <charset val="186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  <charset val="186"/>
    </font>
    <font>
      <sz val="9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1"/>
      <name val="Arial"/>
      <family val="2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3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166" fontId="3" fillId="0" borderId="0" applyFont="0" applyFill="0" applyBorder="0" applyAlignment="0" applyProtection="0"/>
    <xf numFmtId="164" fontId="3" fillId="0" borderId="0" applyFill="0" applyBorder="0" applyAlignment="0" applyProtection="0"/>
    <xf numFmtId="167" fontId="47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2" fillId="27" borderId="7" applyNumberFormat="0" applyAlignment="0" applyProtection="0"/>
    <xf numFmtId="0" fontId="48" fillId="0" borderId="0"/>
    <xf numFmtId="0" fontId="46" fillId="0" borderId="0"/>
    <xf numFmtId="0" fontId="3" fillId="0" borderId="0"/>
    <xf numFmtId="0" fontId="3" fillId="0" borderId="0"/>
    <xf numFmtId="0" fontId="7" fillId="0" borderId="0"/>
    <xf numFmtId="0" fontId="19" fillId="0" borderId="0"/>
    <xf numFmtId="0" fontId="20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15" fillId="0" borderId="0"/>
    <xf numFmtId="0" fontId="7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49" fillId="0" borderId="0"/>
    <xf numFmtId="0" fontId="17" fillId="0" borderId="0"/>
    <xf numFmtId="0" fontId="49" fillId="0" borderId="0"/>
    <xf numFmtId="0" fontId="12" fillId="0" borderId="0"/>
    <xf numFmtId="0" fontId="12" fillId="0" borderId="0"/>
    <xf numFmtId="0" fontId="15" fillId="0" borderId="0"/>
    <xf numFmtId="0" fontId="3" fillId="0" borderId="0"/>
    <xf numFmtId="0" fontId="3" fillId="0" borderId="0"/>
    <xf numFmtId="0" fontId="14" fillId="0" borderId="0"/>
    <xf numFmtId="0" fontId="44" fillId="24" borderId="1" applyNumberFormat="0" applyAlignment="0" applyProtection="0"/>
    <xf numFmtId="0" fontId="14" fillId="0" borderId="0"/>
    <xf numFmtId="0" fontId="26" fillId="0" borderId="0"/>
    <xf numFmtId="0" fontId="14" fillId="0" borderId="0"/>
    <xf numFmtId="0" fontId="3" fillId="0" borderId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9" fillId="7" borderId="1" applyNumberFormat="0" applyAlignment="0" applyProtection="0"/>
    <xf numFmtId="0" fontId="30" fillId="20" borderId="9" applyNumberFormat="0" applyAlignment="0" applyProtection="0"/>
    <xf numFmtId="0" fontId="31" fillId="20" borderId="1" applyNumberFormat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21" borderId="2" applyNumberFormat="0" applyAlignment="0" applyProtection="0"/>
    <xf numFmtId="0" fontId="37" fillId="0" borderId="0" applyNumberFormat="0" applyFill="0" applyBorder="0" applyAlignment="0" applyProtection="0"/>
    <xf numFmtId="0" fontId="38" fillId="22" borderId="0" applyNumberFormat="0" applyBorder="0" applyAlignment="0" applyProtection="0"/>
    <xf numFmtId="0" fontId="3" fillId="0" borderId="0"/>
    <xf numFmtId="0" fontId="39" fillId="3" borderId="0" applyNumberFormat="0" applyBorder="0" applyAlignment="0" applyProtection="0"/>
    <xf numFmtId="0" fontId="40" fillId="0" borderId="0" applyNumberFormat="0" applyFill="0" applyBorder="0" applyAlignment="0" applyProtection="0"/>
    <xf numFmtId="0" fontId="19" fillId="23" borderId="8" applyNumberFormat="0" applyFont="0" applyAlignment="0" applyProtection="0"/>
    <xf numFmtId="0" fontId="41" fillId="0" borderId="6" applyNumberFormat="0" applyFill="0" applyAlignment="0" applyProtection="0"/>
    <xf numFmtId="0" fontId="14" fillId="0" borderId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</cellStyleXfs>
  <cellXfs count="360">
    <xf numFmtId="0" fontId="0" fillId="0" borderId="0" xfId="0"/>
    <xf numFmtId="0" fontId="7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vertical="top"/>
    </xf>
    <xf numFmtId="0" fontId="5" fillId="25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Fill="1" applyAlignment="1">
      <alignment horizontal="left"/>
    </xf>
    <xf numFmtId="0" fontId="7" fillId="0" borderId="0" xfId="0" applyFont="1"/>
    <xf numFmtId="0" fontId="18" fillId="0" borderId="0" xfId="0" applyFont="1"/>
    <xf numFmtId="0" fontId="7" fillId="0" borderId="0" xfId="0" applyFont="1" applyAlignment="1"/>
    <xf numFmtId="0" fontId="1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13" fillId="0" borderId="0" xfId="0" applyFont="1" applyAlignment="1"/>
    <xf numFmtId="2" fontId="4" fillId="0" borderId="11" xfId="36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/>
    </xf>
    <xf numFmtId="0" fontId="10" fillId="0" borderId="12" xfId="0" applyFont="1" applyBorder="1"/>
    <xf numFmtId="0" fontId="7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right" vertical="top" wrapText="1"/>
      <protection locked="0"/>
    </xf>
    <xf numFmtId="4" fontId="7" fillId="0" borderId="11" xfId="36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/>
    </xf>
    <xf numFmtId="0" fontId="16" fillId="0" borderId="0" xfId="0" applyFont="1" applyFill="1" applyAlignment="1">
      <alignment horizontal="left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23" fillId="0" borderId="12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1" fillId="0" borderId="0" xfId="0" applyFont="1"/>
    <xf numFmtId="0" fontId="7" fillId="0" borderId="0" xfId="0" applyFont="1" applyFill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 applyBorder="1"/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17" xfId="0" applyFont="1" applyBorder="1"/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0" fontId="10" fillId="0" borderId="11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2" fontId="7" fillId="0" borderId="14" xfId="0" applyNumberFormat="1" applyFont="1" applyBorder="1" applyAlignment="1">
      <alignment horizontal="center" vertical="center" wrapText="1"/>
    </xf>
    <xf numFmtId="2" fontId="7" fillId="28" borderId="14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43" fontId="10" fillId="0" borderId="11" xfId="0" applyNumberFormat="1" applyFont="1" applyBorder="1" applyAlignment="1">
      <alignment horizontal="center" vertical="center" wrapText="1"/>
    </xf>
    <xf numFmtId="9" fontId="9" fillId="0" borderId="0" xfId="26" applyNumberFormat="1" applyFont="1" applyFill="1" applyAlignment="1">
      <alignment horizontal="center" vertical="center"/>
    </xf>
    <xf numFmtId="0" fontId="10" fillId="0" borderId="11" xfId="0" applyFont="1" applyBorder="1" applyAlignment="1">
      <alignment horizontal="right" vertical="top" wrapText="1"/>
    </xf>
    <xf numFmtId="0" fontId="7" fillId="0" borderId="11" xfId="0" applyFont="1" applyBorder="1" applyAlignment="1">
      <alignment vertical="top" wrapText="1"/>
    </xf>
    <xf numFmtId="2" fontId="7" fillId="0" borderId="0" xfId="0" applyNumberFormat="1" applyFont="1"/>
    <xf numFmtId="0" fontId="45" fillId="0" borderId="14" xfId="0" applyNumberFormat="1" applyFont="1" applyFill="1" applyBorder="1" applyAlignment="1" applyProtection="1">
      <alignment horizontal="center" vertical="top"/>
    </xf>
    <xf numFmtId="10" fontId="9" fillId="0" borderId="18" xfId="0" applyNumberFormat="1" applyFont="1" applyFill="1" applyBorder="1" applyAlignment="1" applyProtection="1">
      <alignment horizontal="center" vertical="top"/>
    </xf>
    <xf numFmtId="0" fontId="7" fillId="0" borderId="11" xfId="0" applyFont="1" applyBorder="1" applyAlignment="1">
      <alignment horizontal="right" vertical="top" wrapText="1"/>
    </xf>
    <xf numFmtId="0" fontId="9" fillId="0" borderId="14" xfId="0" applyNumberFormat="1" applyFont="1" applyFill="1" applyBorder="1" applyAlignment="1" applyProtection="1">
      <alignment horizontal="left" vertical="top" indent="15"/>
    </xf>
    <xf numFmtId="4" fontId="10" fillId="0" borderId="14" xfId="0" applyNumberFormat="1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right" vertical="top"/>
    </xf>
    <xf numFmtId="0" fontId="9" fillId="0" borderId="0" xfId="0" applyNumberFormat="1" applyFont="1" applyFill="1" applyBorder="1" applyAlignment="1" applyProtection="1">
      <alignment horizontal="left" vertical="top" indent="15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 vertical="top" wrapText="1"/>
    </xf>
    <xf numFmtId="43" fontId="7" fillId="0" borderId="0" xfId="0" applyNumberFormat="1" applyFont="1"/>
    <xf numFmtId="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43" fontId="7" fillId="0" borderId="14" xfId="0" applyNumberFormat="1" applyFont="1" applyBorder="1" applyAlignment="1">
      <alignment vertical="center" wrapText="1"/>
    </xf>
    <xf numFmtId="43" fontId="7" fillId="28" borderId="14" xfId="0" applyNumberFormat="1" applyFont="1" applyFill="1" applyBorder="1" applyAlignment="1">
      <alignment vertical="center" wrapText="1"/>
    </xf>
    <xf numFmtId="43" fontId="10" fillId="0" borderId="11" xfId="0" applyNumberFormat="1" applyFont="1" applyBorder="1" applyAlignment="1">
      <alignment vertical="center" wrapText="1"/>
    </xf>
    <xf numFmtId="0" fontId="4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0" fontId="7" fillId="0" borderId="0" xfId="0" applyFont="1"/>
    <xf numFmtId="0" fontId="50" fillId="28" borderId="14" xfId="0" applyFont="1" applyFill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55" fillId="0" borderId="22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56" fillId="0" borderId="0" xfId="0" applyFont="1" applyAlignment="1">
      <alignment horizontal="left" vertical="top"/>
    </xf>
    <xf numFmtId="17" fontId="55" fillId="0" borderId="0" xfId="0" applyNumberFormat="1" applyFont="1" applyFill="1" applyAlignment="1">
      <alignment horizontal="left" vertical="top"/>
    </xf>
    <xf numFmtId="0" fontId="57" fillId="0" borderId="0" xfId="0" applyFont="1" applyFill="1" applyAlignment="1">
      <alignment vertical="top"/>
    </xf>
    <xf numFmtId="2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55" fillId="0" borderId="0" xfId="0" applyFont="1"/>
    <xf numFmtId="0" fontId="3" fillId="0" borderId="21" xfId="0" applyFont="1" applyBorder="1" applyAlignment="1">
      <alignment horizontal="center" vertical="center"/>
    </xf>
    <xf numFmtId="2" fontId="3" fillId="0" borderId="20" xfId="0" applyNumberFormat="1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0" xfId="0" applyFont="1" applyBorder="1" applyAlignment="1">
      <alignment horizontal="center" vertical="top"/>
    </xf>
    <xf numFmtId="2" fontId="3" fillId="0" borderId="15" xfId="0" applyNumberFormat="1" applyFont="1" applyBorder="1" applyAlignment="1">
      <alignment horizontal="center" vertical="center" textRotation="90" wrapText="1"/>
    </xf>
    <xf numFmtId="0" fontId="56" fillId="0" borderId="0" xfId="0" applyFont="1" applyFill="1" applyAlignment="1">
      <alignment vertical="top"/>
    </xf>
    <xf numFmtId="2" fontId="55" fillId="0" borderId="0" xfId="0" applyNumberFormat="1" applyFont="1" applyBorder="1"/>
    <xf numFmtId="2" fontId="55" fillId="0" borderId="0" xfId="0" applyNumberFormat="1" applyFont="1" applyBorder="1" applyAlignment="1">
      <alignment vertical="top"/>
    </xf>
    <xf numFmtId="2" fontId="3" fillId="0" borderId="0" xfId="0" applyNumberFormat="1" applyFont="1" applyAlignment="1">
      <alignment horizontal="right" vertical="top"/>
    </xf>
    <xf numFmtId="2" fontId="55" fillId="0" borderId="11" xfId="0" applyNumberFormat="1" applyFont="1" applyBorder="1"/>
    <xf numFmtId="2" fontId="55" fillId="0" borderId="11" xfId="0" applyNumberFormat="1" applyFont="1" applyBorder="1" applyAlignment="1">
      <alignment vertical="top"/>
    </xf>
    <xf numFmtId="2" fontId="55" fillId="0" borderId="22" xfId="0" applyNumberFormat="1" applyFont="1" applyBorder="1"/>
    <xf numFmtId="2" fontId="55" fillId="0" borderId="22" xfId="0" applyNumberFormat="1" applyFont="1" applyBorder="1" applyAlignment="1">
      <alignment vertical="top"/>
    </xf>
    <xf numFmtId="2" fontId="55" fillId="0" borderId="30" xfId="0" applyNumberFormat="1" applyFont="1" applyBorder="1" applyAlignment="1">
      <alignment vertical="top"/>
    </xf>
    <xf numFmtId="0" fontId="55" fillId="0" borderId="22" xfId="0" applyFont="1" applyBorder="1" applyAlignment="1">
      <alignment vertical="top"/>
    </xf>
    <xf numFmtId="0" fontId="55" fillId="0" borderId="30" xfId="0" applyFont="1" applyBorder="1" applyAlignment="1">
      <alignment horizontal="center" vertical="top"/>
    </xf>
    <xf numFmtId="0" fontId="55" fillId="0" borderId="22" xfId="0" applyFont="1" applyBorder="1" applyAlignment="1">
      <alignment horizontal="center" vertical="top"/>
    </xf>
    <xf numFmtId="0" fontId="55" fillId="0" borderId="30" xfId="0" applyFont="1" applyBorder="1" applyAlignment="1">
      <alignment vertical="top" wrapText="1"/>
    </xf>
    <xf numFmtId="0" fontId="55" fillId="0" borderId="0" xfId="0" applyFont="1" applyAlignment="1">
      <alignment vertical="center"/>
    </xf>
    <xf numFmtId="2" fontId="3" fillId="0" borderId="31" xfId="0" applyNumberFormat="1" applyFont="1" applyBorder="1" applyAlignment="1">
      <alignment vertical="center"/>
    </xf>
    <xf numFmtId="2" fontId="3" fillId="0" borderId="32" xfId="0" applyNumberFormat="1" applyFont="1" applyBorder="1" applyAlignment="1">
      <alignment vertical="center"/>
    </xf>
    <xf numFmtId="2" fontId="3" fillId="0" borderId="31" xfId="0" applyNumberFormat="1" applyFont="1" applyFill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0" fillId="0" borderId="21" xfId="0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1" fontId="0" fillId="0" borderId="21" xfId="0" applyNumberFormat="1" applyFill="1" applyBorder="1" applyAlignment="1">
      <alignment horizontal="right" vertical="center" wrapText="1"/>
    </xf>
    <xf numFmtId="165" fontId="0" fillId="0" borderId="21" xfId="0" applyNumberForma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wrapText="1"/>
    </xf>
    <xf numFmtId="2" fontId="3" fillId="0" borderId="21" xfId="0" applyNumberFormat="1" applyFont="1" applyBorder="1" applyAlignment="1">
      <alignment vertical="center"/>
    </xf>
    <xf numFmtId="2" fontId="3" fillId="0" borderId="2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59" fillId="0" borderId="21" xfId="0" applyFont="1" applyFill="1" applyBorder="1" applyAlignment="1">
      <alignment horizontal="center" vertical="center" wrapText="1"/>
    </xf>
    <xf numFmtId="1" fontId="3" fillId="0" borderId="21" xfId="26" applyNumberFormat="1" applyFont="1" applyFill="1" applyBorder="1" applyAlignment="1">
      <alignment horizontal="right" vertical="center"/>
    </xf>
    <xf numFmtId="0" fontId="3" fillId="0" borderId="21" xfId="26" applyFont="1" applyFill="1" applyBorder="1" applyAlignment="1">
      <alignment horizontal="center" vertical="center" wrapText="1"/>
    </xf>
    <xf numFmtId="0" fontId="3" fillId="0" borderId="21" xfId="26" applyFont="1" applyFill="1" applyBorder="1" applyAlignment="1">
      <alignment horizontal="left" vertical="top" wrapText="1"/>
    </xf>
    <xf numFmtId="2" fontId="3" fillId="0" borderId="32" xfId="0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horizontal="right" vertical="center"/>
    </xf>
    <xf numFmtId="1" fontId="3" fillId="0" borderId="21" xfId="0" applyNumberFormat="1" applyFont="1" applyFill="1" applyBorder="1" applyAlignment="1">
      <alignment horizontal="right" vertical="center" wrapText="1"/>
    </xf>
    <xf numFmtId="0" fontId="3" fillId="0" borderId="21" xfId="26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1" fontId="3" fillId="0" borderId="21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top" wrapText="1"/>
    </xf>
    <xf numFmtId="165" fontId="3" fillId="0" borderId="21" xfId="0" applyNumberFormat="1" applyFont="1" applyFill="1" applyBorder="1" applyAlignment="1">
      <alignment horizontal="right" vertical="center"/>
    </xf>
    <xf numFmtId="0" fontId="55" fillId="0" borderId="21" xfId="0" applyFont="1" applyBorder="1"/>
    <xf numFmtId="2" fontId="55" fillId="0" borderId="21" xfId="0" applyNumberFormat="1" applyFont="1" applyBorder="1" applyAlignment="1">
      <alignment vertical="top"/>
    </xf>
    <xf numFmtId="2" fontId="55" fillId="0" borderId="29" xfId="0" applyNumberFormat="1" applyFont="1" applyBorder="1" applyAlignment="1">
      <alignment vertical="top"/>
    </xf>
    <xf numFmtId="0" fontId="55" fillId="0" borderId="21" xfId="0" applyFont="1" applyBorder="1" applyAlignment="1">
      <alignment vertical="top"/>
    </xf>
    <xf numFmtId="0" fontId="55" fillId="0" borderId="29" xfId="0" applyFont="1" applyBorder="1" applyAlignment="1">
      <alignment horizontal="center" vertical="top"/>
    </xf>
    <xf numFmtId="0" fontId="55" fillId="0" borderId="21" xfId="0" applyFont="1" applyBorder="1" applyAlignment="1">
      <alignment horizontal="right" vertical="top"/>
    </xf>
    <xf numFmtId="0" fontId="55" fillId="0" borderId="21" xfId="0" applyFont="1" applyBorder="1" applyAlignment="1">
      <alignment vertical="top" wrapText="1"/>
    </xf>
    <xf numFmtId="0" fontId="55" fillId="0" borderId="21" xfId="0" applyFont="1" applyBorder="1" applyAlignment="1">
      <alignment horizontal="left" vertical="top" wrapText="1"/>
    </xf>
    <xf numFmtId="0" fontId="55" fillId="0" borderId="21" xfId="0" applyFont="1" applyBorder="1" applyAlignment="1">
      <alignment horizontal="center" vertical="top"/>
    </xf>
    <xf numFmtId="0" fontId="3" fillId="0" borderId="29" xfId="0" applyFont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Border="1"/>
    <xf numFmtId="2" fontId="3" fillId="0" borderId="21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9" xfId="0" applyFont="1" applyBorder="1" applyAlignment="1">
      <alignment horizontal="center" vertical="top"/>
    </xf>
    <xf numFmtId="0" fontId="61" fillId="0" borderId="21" xfId="0" applyFont="1" applyFill="1" applyBorder="1" applyAlignment="1">
      <alignment horizontal="right" vertical="center" wrapText="1"/>
    </xf>
    <xf numFmtId="0" fontId="61" fillId="0" borderId="21" xfId="0" applyFont="1" applyFill="1" applyBorder="1" applyAlignment="1">
      <alignment vertical="center" wrapText="1"/>
    </xf>
    <xf numFmtId="165" fontId="3" fillId="0" borderId="2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55" fillId="0" borderId="0" xfId="0" applyFont="1" applyFill="1" applyAlignment="1">
      <alignment vertical="center"/>
    </xf>
    <xf numFmtId="2" fontId="55" fillId="0" borderId="31" xfId="0" applyNumberFormat="1" applyFont="1" applyFill="1" applyBorder="1" applyAlignment="1">
      <alignment vertical="center"/>
    </xf>
    <xf numFmtId="2" fontId="55" fillId="0" borderId="32" xfId="0" applyNumberFormat="1" applyFont="1" applyFill="1" applyBorder="1" applyAlignment="1">
      <alignment vertical="center"/>
    </xf>
    <xf numFmtId="0" fontId="55" fillId="0" borderId="32" xfId="0" applyFont="1" applyFill="1" applyBorder="1" applyAlignment="1">
      <alignment horizontal="right" vertical="center"/>
    </xf>
    <xf numFmtId="0" fontId="55" fillId="0" borderId="21" xfId="0" applyFont="1" applyFill="1" applyBorder="1" applyAlignment="1">
      <alignment horizontal="right" vertical="center"/>
    </xf>
    <xf numFmtId="0" fontId="55" fillId="0" borderId="21" xfId="0" applyFont="1" applyFill="1" applyBorder="1" applyAlignment="1">
      <alignment horizontal="center" vertical="center" wrapText="1"/>
    </xf>
    <xf numFmtId="0" fontId="55" fillId="0" borderId="21" xfId="0" applyFont="1" applyFill="1" applyBorder="1" applyAlignment="1">
      <alignment horizontal="left" vertical="center" wrapText="1"/>
    </xf>
    <xf numFmtId="0" fontId="55" fillId="0" borderId="21" xfId="0" applyFont="1" applyFill="1" applyBorder="1" applyAlignment="1">
      <alignment horizontal="center" vertical="center"/>
    </xf>
    <xf numFmtId="0" fontId="3" fillId="0" borderId="20" xfId="0" applyFont="1" applyBorder="1"/>
    <xf numFmtId="2" fontId="3" fillId="0" borderId="32" xfId="0" applyNumberFormat="1" applyFont="1" applyBorder="1" applyAlignment="1">
      <alignment vertical="top"/>
    </xf>
    <xf numFmtId="0" fontId="3" fillId="0" borderId="32" xfId="0" applyFont="1" applyBorder="1" applyAlignment="1">
      <alignment horizontal="center" vertical="top"/>
    </xf>
    <xf numFmtId="0" fontId="3" fillId="0" borderId="32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26" borderId="0" xfId="0" applyFont="1" applyFill="1"/>
    <xf numFmtId="2" fontId="3" fillId="26" borderId="0" xfId="0" applyNumberFormat="1" applyFont="1" applyFill="1" applyAlignment="1">
      <alignment vertical="top"/>
    </xf>
    <xf numFmtId="0" fontId="3" fillId="26" borderId="0" xfId="0" applyFont="1" applyFill="1" applyAlignment="1">
      <alignment vertical="top"/>
    </xf>
    <xf numFmtId="0" fontId="3" fillId="26" borderId="0" xfId="0" applyFont="1" applyFill="1" applyAlignment="1">
      <alignment horizontal="center" vertical="top"/>
    </xf>
    <xf numFmtId="0" fontId="3" fillId="26" borderId="0" xfId="0" applyFont="1" applyFill="1" applyAlignment="1">
      <alignment vertical="top" wrapText="1"/>
    </xf>
    <xf numFmtId="0" fontId="3" fillId="26" borderId="0" xfId="0" applyFont="1" applyFill="1" applyAlignment="1">
      <alignment horizontal="center" vertical="top" wrapText="1"/>
    </xf>
    <xf numFmtId="2" fontId="61" fillId="26" borderId="0" xfId="0" applyNumberFormat="1" applyFont="1" applyFill="1" applyBorder="1" applyAlignment="1">
      <alignment horizontal="center"/>
    </xf>
    <xf numFmtId="2" fontId="56" fillId="26" borderId="0" xfId="0" applyNumberFormat="1" applyFont="1" applyFill="1" applyAlignment="1">
      <alignment horizontal="right" vertical="top"/>
    </xf>
    <xf numFmtId="0" fontId="56" fillId="26" borderId="0" xfId="0" applyFont="1" applyFill="1" applyAlignment="1">
      <alignment horizontal="left" vertical="top"/>
    </xf>
    <xf numFmtId="2" fontId="3" fillId="0" borderId="2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28" borderId="21" xfId="0" applyFont="1" applyFill="1" applyBorder="1" applyAlignment="1">
      <alignment horizontal="center" vertical="center" wrapText="1"/>
    </xf>
    <xf numFmtId="1" fontId="0" fillId="0" borderId="21" xfId="0" applyNumberFormat="1" applyFill="1" applyBorder="1" applyAlignment="1">
      <alignment horizontal="right" vertical="center"/>
    </xf>
    <xf numFmtId="165" fontId="0" fillId="0" borderId="21" xfId="0" applyNumberFormat="1" applyFill="1" applyBorder="1" applyAlignment="1">
      <alignment horizontal="right" vertical="center"/>
    </xf>
    <xf numFmtId="2" fontId="3" fillId="0" borderId="0" xfId="0" applyNumberFormat="1" applyFont="1"/>
    <xf numFmtId="2" fontId="55" fillId="0" borderId="31" xfId="0" applyNumberFormat="1" applyFont="1" applyBorder="1" applyAlignment="1">
      <alignment vertical="center"/>
    </xf>
    <xf numFmtId="2" fontId="55" fillId="0" borderId="32" xfId="0" applyNumberFormat="1" applyFont="1" applyBorder="1" applyAlignment="1">
      <alignment vertical="center"/>
    </xf>
    <xf numFmtId="0" fontId="55" fillId="0" borderId="32" xfId="0" applyFont="1" applyBorder="1" applyAlignment="1">
      <alignment horizontal="right" vertical="center"/>
    </xf>
    <xf numFmtId="0" fontId="55" fillId="0" borderId="31" xfId="0" applyFont="1" applyBorder="1" applyAlignment="1">
      <alignment horizontal="right" vertical="center"/>
    </xf>
    <xf numFmtId="0" fontId="55" fillId="0" borderId="32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right" vertical="center" wrapText="1"/>
    </xf>
    <xf numFmtId="0" fontId="55" fillId="0" borderId="31" xfId="0" applyFont="1" applyBorder="1" applyAlignment="1">
      <alignment horizontal="center" vertical="center"/>
    </xf>
    <xf numFmtId="0" fontId="61" fillId="0" borderId="21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right" vertical="center"/>
    </xf>
    <xf numFmtId="0" fontId="3" fillId="0" borderId="21" xfId="26" applyFont="1" applyFill="1" applyBorder="1" applyAlignment="1">
      <alignment vertical="center" wrapText="1"/>
    </xf>
    <xf numFmtId="1" fontId="62" fillId="26" borderId="0" xfId="0" applyNumberFormat="1" applyFont="1" applyFill="1" applyBorder="1" applyAlignment="1">
      <alignment horizontal="center"/>
    </xf>
    <xf numFmtId="17" fontId="55" fillId="26" borderId="0" xfId="0" applyNumberFormat="1" applyFont="1" applyFill="1" applyAlignment="1">
      <alignment horizontal="left" vertical="top"/>
    </xf>
    <xf numFmtId="0" fontId="55" fillId="0" borderId="31" xfId="0" applyFont="1" applyBorder="1" applyAlignment="1">
      <alignment vertical="center"/>
    </xf>
    <xf numFmtId="165" fontId="3" fillId="0" borderId="21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165" fontId="0" fillId="0" borderId="28" xfId="0" applyNumberForma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55" fillId="0" borderId="29" xfId="0" applyFont="1" applyBorder="1" applyAlignment="1">
      <alignment horizontal="right" vertical="center"/>
    </xf>
    <xf numFmtId="0" fontId="55" fillId="0" borderId="21" xfId="0" applyFont="1" applyFill="1" applyBorder="1" applyAlignment="1">
      <alignment vertical="center" wrapText="1"/>
    </xf>
    <xf numFmtId="0" fontId="55" fillId="0" borderId="21" xfId="0" applyFont="1" applyBorder="1" applyAlignment="1">
      <alignment horizontal="center" vertical="center"/>
    </xf>
    <xf numFmtId="1" fontId="0" fillId="0" borderId="21" xfId="0" applyNumberFormat="1" applyFill="1" applyBorder="1" applyAlignment="1">
      <alignment vertical="center" wrapText="1"/>
    </xf>
    <xf numFmtId="165" fontId="0" fillId="0" borderId="21" xfId="0" applyNumberFormat="1" applyFill="1" applyBorder="1" applyAlignment="1">
      <alignment vertical="center" wrapText="1"/>
    </xf>
    <xf numFmtId="1" fontId="3" fillId="0" borderId="21" xfId="0" applyNumberFormat="1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top" wrapText="1"/>
    </xf>
    <xf numFmtId="0" fontId="3" fillId="0" borderId="33" xfId="0" applyFont="1" applyBorder="1" applyAlignment="1">
      <alignment horizontal="right" vertical="center"/>
    </xf>
    <xf numFmtId="1" fontId="3" fillId="0" borderId="21" xfId="0" applyNumberFormat="1" applyFont="1" applyFill="1" applyBorder="1" applyAlignment="1">
      <alignment vertical="center"/>
    </xf>
    <xf numFmtId="165" fontId="3" fillId="0" borderId="21" xfId="0" applyNumberFormat="1" applyFont="1" applyFill="1" applyBorder="1" applyAlignment="1">
      <alignment vertical="center"/>
    </xf>
    <xf numFmtId="2" fontId="3" fillId="0" borderId="21" xfId="0" applyNumberFormat="1" applyFont="1" applyFill="1" applyBorder="1" applyAlignment="1">
      <alignment vertical="center" wrapText="1"/>
    </xf>
    <xf numFmtId="2" fontId="3" fillId="0" borderId="21" xfId="0" applyNumberFormat="1" applyFont="1" applyFill="1" applyBorder="1" applyAlignment="1">
      <alignment horizontal="right" vertical="center"/>
    </xf>
    <xf numFmtId="0" fontId="3" fillId="26" borderId="21" xfId="0" applyFont="1" applyFill="1" applyBorder="1" applyAlignment="1">
      <alignment horizontal="right" vertical="center" wrapText="1"/>
    </xf>
    <xf numFmtId="0" fontId="3" fillId="26" borderId="21" xfId="0" applyFont="1" applyFill="1" applyBorder="1" applyAlignment="1">
      <alignment horizontal="center" vertical="center" wrapText="1"/>
    </xf>
    <xf numFmtId="0" fontId="3" fillId="28" borderId="21" xfId="0" applyFont="1" applyFill="1" applyBorder="1" applyAlignment="1">
      <alignment horizontal="right" vertical="center" wrapText="1"/>
    </xf>
    <xf numFmtId="49" fontId="3" fillId="0" borderId="21" xfId="57" applyNumberFormat="1" applyFont="1" applyFill="1" applyBorder="1" applyAlignment="1">
      <alignment horizontal="center" vertical="center"/>
    </xf>
    <xf numFmtId="49" fontId="3" fillId="0" borderId="21" xfId="57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49" fillId="28" borderId="13" xfId="0" applyFont="1" applyFill="1" applyBorder="1" applyAlignment="1">
      <alignment wrapText="1"/>
    </xf>
    <xf numFmtId="0" fontId="0" fillId="0" borderId="2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1" xfId="26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right" vertical="center" wrapText="1"/>
    </xf>
    <xf numFmtId="0" fontId="0" fillId="0" borderId="21" xfId="0" applyFont="1" applyFill="1" applyBorder="1" applyAlignment="1">
      <alignment wrapText="1"/>
    </xf>
    <xf numFmtId="2" fontId="3" fillId="0" borderId="31" xfId="0" applyNumberFormat="1" applyFont="1" applyFill="1" applyBorder="1" applyAlignment="1">
      <alignment vertical="center" wrapText="1"/>
    </xf>
    <xf numFmtId="0" fontId="0" fillId="0" borderId="32" xfId="0" applyFont="1" applyFill="1" applyBorder="1" applyAlignment="1">
      <alignment horizontal="center" vertical="center"/>
    </xf>
    <xf numFmtId="0" fontId="56" fillId="26" borderId="0" xfId="0" applyNumberFormat="1" applyFont="1" applyFill="1" applyAlignment="1">
      <alignment horizontal="left" vertical="top"/>
    </xf>
    <xf numFmtId="0" fontId="56" fillId="0" borderId="0" xfId="0" applyNumberFormat="1" applyFont="1" applyAlignment="1">
      <alignment horizontal="left" vertical="top"/>
    </xf>
    <xf numFmtId="0" fontId="3" fillId="0" borderId="31" xfId="0" applyNumberFormat="1" applyFont="1" applyBorder="1" applyAlignment="1">
      <alignment horizontal="center" vertical="top"/>
    </xf>
    <xf numFmtId="0" fontId="55" fillId="0" borderId="21" xfId="0" applyNumberFormat="1" applyFont="1" applyFill="1" applyBorder="1" applyAlignment="1">
      <alignment horizontal="center" vertical="center"/>
    </xf>
    <xf numFmtId="0" fontId="3" fillId="0" borderId="21" xfId="0" applyNumberFormat="1" applyFont="1" applyFill="1" applyBorder="1" applyAlignment="1">
      <alignment horizontal="center" vertical="center"/>
    </xf>
    <xf numFmtId="0" fontId="55" fillId="0" borderId="21" xfId="0" applyNumberFormat="1" applyFont="1" applyBorder="1" applyAlignment="1">
      <alignment horizontal="center" vertical="top"/>
    </xf>
    <xf numFmtId="0" fontId="3" fillId="0" borderId="21" xfId="0" applyNumberFormat="1" applyFont="1" applyBorder="1" applyAlignment="1">
      <alignment horizontal="center" vertical="center"/>
    </xf>
    <xf numFmtId="0" fontId="55" fillId="0" borderId="21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top"/>
    </xf>
    <xf numFmtId="0" fontId="0" fillId="0" borderId="3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56" fillId="26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2" fontId="3" fillId="0" borderId="0" xfId="0" applyNumberFormat="1" applyFont="1" applyBorder="1" applyAlignment="1">
      <alignment horizontal="center" vertical="center" textRotation="90" wrapText="1"/>
    </xf>
    <xf numFmtId="0" fontId="55" fillId="0" borderId="20" xfId="0" applyFont="1" applyBorder="1" applyAlignment="1">
      <alignment horizontal="center" vertical="top" wrapText="1"/>
    </xf>
    <xf numFmtId="49" fontId="0" fillId="0" borderId="21" xfId="57" applyNumberFormat="1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 wrapText="1"/>
    </xf>
    <xf numFmtId="49" fontId="0" fillId="0" borderId="21" xfId="57" applyNumberFormat="1" applyFont="1" applyFill="1" applyBorder="1" applyAlignment="1">
      <alignment horizontal="center" vertical="center"/>
    </xf>
    <xf numFmtId="2" fontId="55" fillId="0" borderId="32" xfId="0" applyNumberFormat="1" applyFont="1" applyBorder="1" applyAlignment="1">
      <alignment vertical="top"/>
    </xf>
    <xf numFmtId="2" fontId="55" fillId="0" borderId="31" xfId="0" applyNumberFormat="1" applyFont="1" applyBorder="1" applyAlignment="1">
      <alignment vertical="top"/>
    </xf>
    <xf numFmtId="0" fontId="0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vertical="top" wrapText="1"/>
    </xf>
    <xf numFmtId="0" fontId="0" fillId="0" borderId="21" xfId="0" applyFont="1" applyBorder="1" applyAlignment="1">
      <alignment horizontal="right" vertical="top"/>
    </xf>
    <xf numFmtId="0" fontId="0" fillId="26" borderId="21" xfId="0" applyFont="1" applyFill="1" applyBorder="1" applyAlignment="1">
      <alignment horizontal="center" vertical="center" wrapText="1"/>
    </xf>
    <xf numFmtId="0" fontId="63" fillId="0" borderId="12" xfId="0" applyFont="1" applyBorder="1"/>
    <xf numFmtId="0" fontId="64" fillId="0" borderId="0" xfId="0" applyFont="1"/>
    <xf numFmtId="0" fontId="64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10" fillId="0" borderId="0" xfId="0" applyFont="1"/>
    <xf numFmtId="0" fontId="64" fillId="0" borderId="0" xfId="0" applyFont="1" applyAlignment="1">
      <alignment horizontal="center"/>
    </xf>
    <xf numFmtId="0" fontId="64" fillId="0" borderId="17" xfId="0" applyFont="1" applyBorder="1" applyAlignment="1">
      <alignment vertical="center"/>
    </xf>
    <xf numFmtId="0" fontId="64" fillId="0" borderId="17" xfId="0" applyFont="1" applyBorder="1" applyAlignment="1">
      <alignment horizontal="left" vertical="center"/>
    </xf>
    <xf numFmtId="0" fontId="64" fillId="0" borderId="0" xfId="0" applyFont="1" applyAlignment="1">
      <alignment horizontal="left" vertical="top"/>
    </xf>
    <xf numFmtId="0" fontId="56" fillId="0" borderId="0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2" fontId="55" fillId="0" borderId="0" xfId="0" applyNumberFormat="1" applyFont="1" applyAlignment="1">
      <alignment horizontal="right" vertical="top"/>
    </xf>
    <xf numFmtId="0" fontId="0" fillId="0" borderId="21" xfId="26" applyFont="1" applyFill="1" applyBorder="1" applyAlignment="1">
      <alignment horizontal="left" vertical="center" wrapText="1"/>
    </xf>
    <xf numFmtId="0" fontId="0" fillId="28" borderId="21" xfId="0" applyFont="1" applyFill="1" applyBorder="1" applyAlignment="1">
      <alignment horizontal="left" vertical="center" wrapText="1"/>
    </xf>
    <xf numFmtId="49" fontId="52" fillId="0" borderId="0" xfId="26" applyNumberFormat="1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1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wrapText="1"/>
    </xf>
    <xf numFmtId="49" fontId="4" fillId="0" borderId="13" xfId="0" applyNumberFormat="1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left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0" fontId="22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 applyAlignment="1">
      <alignment horizontal="center" vertical="top"/>
    </xf>
    <xf numFmtId="0" fontId="5" fillId="0" borderId="11" xfId="0" applyFont="1" applyBorder="1" applyAlignment="1" applyProtection="1">
      <alignment horizontal="right" vertical="top" wrapText="1"/>
      <protection locked="0"/>
    </xf>
    <xf numFmtId="0" fontId="8" fillId="0" borderId="0" xfId="0" applyFont="1" applyAlignment="1">
      <alignment vertical="top"/>
    </xf>
    <xf numFmtId="0" fontId="4" fillId="0" borderId="13" xfId="0" applyFont="1" applyBorder="1" applyAlignment="1" applyProtection="1">
      <alignment horizontal="right" vertical="top" wrapText="1"/>
      <protection locked="0"/>
    </xf>
    <xf numFmtId="0" fontId="4" fillId="0" borderId="14" xfId="0" applyFont="1" applyBorder="1" applyAlignment="1" applyProtection="1">
      <alignment horizontal="right" vertical="top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49" fillId="28" borderId="13" xfId="0" applyFont="1" applyFill="1" applyBorder="1" applyAlignment="1">
      <alignment vertical="center" wrapText="1"/>
    </xf>
    <xf numFmtId="0" fontId="50" fillId="28" borderId="14" xfId="0" applyFon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right" vertical="top" wrapText="1"/>
    </xf>
    <xf numFmtId="0" fontId="10" fillId="0" borderId="14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center" vertical="top" wrapText="1"/>
    </xf>
    <xf numFmtId="0" fontId="9" fillId="0" borderId="13" xfId="0" applyNumberFormat="1" applyFont="1" applyFill="1" applyBorder="1" applyAlignment="1" applyProtection="1">
      <alignment horizontal="right" vertical="top"/>
    </xf>
    <xf numFmtId="0" fontId="9" fillId="0" borderId="23" xfId="0" applyNumberFormat="1" applyFont="1" applyFill="1" applyBorder="1" applyAlignment="1" applyProtection="1">
      <alignment horizontal="right" vertical="top"/>
    </xf>
    <xf numFmtId="0" fontId="9" fillId="0" borderId="12" xfId="0" applyNumberFormat="1" applyFont="1" applyFill="1" applyBorder="1" applyAlignment="1" applyProtection="1">
      <alignment horizontal="right" vertical="top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49" fillId="28" borderId="13" xfId="0" applyFont="1" applyFill="1" applyBorder="1" applyAlignment="1">
      <alignment wrapText="1"/>
    </xf>
    <xf numFmtId="0" fontId="50" fillId="28" borderId="14" xfId="0" applyFont="1" applyFill="1" applyBorder="1" applyAlignment="1">
      <alignment wrapText="1"/>
    </xf>
    <xf numFmtId="0" fontId="45" fillId="0" borderId="13" xfId="0" applyNumberFormat="1" applyFont="1" applyFill="1" applyBorder="1" applyAlignment="1" applyProtection="1">
      <alignment horizontal="right" vertical="top"/>
    </xf>
    <xf numFmtId="0" fontId="45" fillId="0" borderId="23" xfId="0" applyNumberFormat="1" applyFont="1" applyFill="1" applyBorder="1" applyAlignment="1" applyProtection="1">
      <alignment horizontal="right" vertical="top"/>
    </xf>
    <xf numFmtId="0" fontId="9" fillId="0" borderId="24" xfId="0" applyNumberFormat="1" applyFont="1" applyFill="1" applyBorder="1" applyAlignment="1" applyProtection="1">
      <alignment horizontal="right" vertical="top"/>
    </xf>
    <xf numFmtId="0" fontId="9" fillId="0" borderId="17" xfId="0" applyNumberFormat="1" applyFont="1" applyFill="1" applyBorder="1" applyAlignment="1" applyProtection="1">
      <alignment horizontal="right" vertical="top"/>
    </xf>
    <xf numFmtId="0" fontId="56" fillId="0" borderId="13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56" fillId="26" borderId="15" xfId="0" applyFont="1" applyFill="1" applyBorder="1" applyAlignment="1">
      <alignment horizontal="center" vertical="center" wrapText="1"/>
    </xf>
    <xf numFmtId="0" fontId="56" fillId="26" borderId="16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left" vertical="center" wrapText="1"/>
    </xf>
    <xf numFmtId="0" fontId="3" fillId="0" borderId="15" xfId="0" applyNumberFormat="1" applyFont="1" applyBorder="1" applyAlignment="1">
      <alignment horizontal="center" vertical="center" textRotation="90"/>
    </xf>
    <xf numFmtId="0" fontId="3" fillId="0" borderId="16" xfId="0" applyNumberFormat="1" applyFont="1" applyBorder="1" applyAlignment="1">
      <alignment horizontal="center" vertical="center" textRotation="90"/>
    </xf>
  </cellXfs>
  <cellStyles count="13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omma 2" xfId="19"/>
    <cellStyle name="Comma 6" xfId="20"/>
    <cellStyle name="Excel Built-in Normal" xfId="2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 2" xfId="22"/>
    <cellStyle name="Neitrāls" xfId="23"/>
    <cellStyle name="Normal" xfId="0" builtinId="0"/>
    <cellStyle name="Normal 10" xfId="24"/>
    <cellStyle name="Normal 12" xfId="25"/>
    <cellStyle name="Normal 2" xfId="26"/>
    <cellStyle name="Normal 2 4" xfId="27"/>
    <cellStyle name="Normal 3" xfId="28"/>
    <cellStyle name="Normal 3 2 2 2" xfId="29"/>
    <cellStyle name="Normal 4" xfId="30"/>
    <cellStyle name="Normal 45" xfId="31"/>
    <cellStyle name="Normal 46" xfId="32"/>
    <cellStyle name="Normal 5" xfId="33"/>
    <cellStyle name="Normal 6" xfId="34"/>
    <cellStyle name="Normal 9" xfId="35"/>
    <cellStyle name="Normal_tamlok" xfId="36"/>
    <cellStyle name="Parastais 10" xfId="37"/>
    <cellStyle name="Parastais 19" xfId="38"/>
    <cellStyle name="Parastais 2" xfId="39"/>
    <cellStyle name="Parastais 2 2" xfId="40"/>
    <cellStyle name="Parastais 2 2 3" xfId="41"/>
    <cellStyle name="Parastais 2 3" xfId="42"/>
    <cellStyle name="Parastais 2 3 2" xfId="43"/>
    <cellStyle name="Parastais 2 4" xfId="44"/>
    <cellStyle name="Parastais 3" xfId="45"/>
    <cellStyle name="Parastais 3 3" xfId="46"/>
    <cellStyle name="Parastais 3 4" xfId="47"/>
    <cellStyle name="Parastais 4" xfId="48"/>
    <cellStyle name="Parastais 4 2" xfId="49"/>
    <cellStyle name="Parastais 6" xfId="50"/>
    <cellStyle name="Parastais 7" xfId="51"/>
    <cellStyle name="Parastais 8" xfId="52"/>
    <cellStyle name="Parastais_Lapa1" xfId="53"/>
    <cellStyle name="Sisestus" xfId="54"/>
    <cellStyle name="Stils 1" xfId="55"/>
    <cellStyle name="Stils 1 2" xfId="56"/>
    <cellStyle name="Style 1" xfId="57"/>
    <cellStyle name="Style 1 2" xfId="58"/>
    <cellStyle name="Акцент1" xfId="59"/>
    <cellStyle name="Акцент2" xfId="60"/>
    <cellStyle name="Акцент3" xfId="61"/>
    <cellStyle name="Акцент4" xfId="62"/>
    <cellStyle name="Акцент5" xfId="63"/>
    <cellStyle name="Акцент6" xfId="64"/>
    <cellStyle name="Ввод " xfId="65"/>
    <cellStyle name="Вывод" xfId="66"/>
    <cellStyle name="Вычисление" xfId="67"/>
    <cellStyle name="Заголовок 1" xfId="68"/>
    <cellStyle name="Заголовок 2" xfId="69"/>
    <cellStyle name="Заголовок 3" xfId="70"/>
    <cellStyle name="Заголовок 4" xfId="71"/>
    <cellStyle name="Итог" xfId="72"/>
    <cellStyle name="Контрольная ячейка" xfId="73"/>
    <cellStyle name="Название" xfId="74"/>
    <cellStyle name="Нейтральный" xfId="75"/>
    <cellStyle name="Обычный_10-0.4kv rekonstr. grafiks pa dienam KTP uzstadisana, tp1112 demontaza Raudas iela" xfId="76"/>
    <cellStyle name="Плохой" xfId="77"/>
    <cellStyle name="Пояснение" xfId="78"/>
    <cellStyle name="Примечание" xfId="79"/>
    <cellStyle name="Связанная ячейка" xfId="80"/>
    <cellStyle name="Стиль 1" xfId="81"/>
    <cellStyle name="Текст предупреждения" xfId="82"/>
    <cellStyle name="Хороший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usernames" Target="revisions/userNames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14F87.A8B728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0</xdr:rowOff>
    </xdr:from>
    <xdr:to>
      <xdr:col>20</xdr:col>
      <xdr:colOff>104775</xdr:colOff>
      <xdr:row>6</xdr:row>
      <xdr:rowOff>381000</xdr:rowOff>
    </xdr:to>
    <xdr:pic>
      <xdr:nvPicPr>
        <xdr:cNvPr id="4" name="Picture 3" descr="cid:image001.jpg@01D14F87.A8B7285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885825"/>
          <a:ext cx="25431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5</xdr:row>
      <xdr:rowOff>0</xdr:rowOff>
    </xdr:from>
    <xdr:to>
      <xdr:col>21</xdr:col>
      <xdr:colOff>104775</xdr:colOff>
      <xdr:row>6</xdr:row>
      <xdr:rowOff>381000</xdr:rowOff>
    </xdr:to>
    <xdr:pic>
      <xdr:nvPicPr>
        <xdr:cNvPr id="6" name="Picture 5" descr="cid:image001.jpg@01D14F87.A8B7285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885825"/>
          <a:ext cx="254317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D298620-2B68-4FB5-A71F-2235BFEB0AC8}" diskRevisions="1" revisionId="80" version="6">
  <header guid="{FD646C37-0C5F-2B44-8BF0-425463917ABC}" dateTime="2018-07-07T22:40:39" maxSheetId="11" userName="Jānis Liksts" r:id="rId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D9D4AB8E-80C3-8D4E-8D65-951D6CA0D4CA}" dateTime="2018-07-07T22:40:49" maxSheetId="11" userName="Jānis Liksts" r:id="rId2" minRId="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2FD965F-5C73-0544-8092-BB4643197B3C}" dateTime="2018-07-07T22:44:33" maxSheetId="11" userName="Jānis Liksts" r:id="rId3" minRId="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84367D5-5839-024B-81A4-AC2D46930A93}" dateTime="2018-07-12T23:12:45" maxSheetId="11" userName="Jānis Liksts" r:id="rId4" minRId="3" maxRId="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102559C-D149-B348-B769-370CFD6526A6}" dateTime="2018-07-24T22:08:03" maxSheetId="11" userName="Jānis Liksts" r:id="rId5" minRId="9" maxRId="1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D298620-2B68-4FB5-A71F-2235BFEB0AC8}" dateTime="2018-07-31T07:04:37" maxSheetId="11" userName="Gints" r:id="rId6" minRId="17" maxRId="6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2" ref="A20:XFD20" action="deleteRow">
    <undo index="0" exp="area" dr="C19:C20" r="C21" sId="2"/>
    <rfmt sheetId="2" xfDxf="1" sqref="A20:XFD20" start="0" length="0">
      <dxf>
        <font>
          <name val="Times New Roman"/>
          <scheme val="none"/>
        </font>
      </dxf>
    </rfmt>
    <rcc rId="0" sId="2" dxf="1">
      <nc r="A20">
        <v>2</v>
      </nc>
      <ndxf>
        <font>
          <sz val="12"/>
          <name val="Times New Roman"/>
          <scheme val="none"/>
        </font>
        <alignment horizontal="center" vertical="center" wrapText="1" readingOrder="0"/>
        <border outline="0">
          <left style="thin">
            <color auto="1"/>
          </left>
          <top style="thin">
            <color auto="1"/>
          </top>
          <bottom style="thin">
            <color auto="1"/>
          </bottom>
        </border>
        <protection locked="0"/>
      </ndxf>
    </rcc>
    <rcc rId="0" sId="2" dxf="1">
      <nc r="B20" t="inlineStr">
        <is>
          <t>Pasūtītāja finanšu rezerve neparedzētiem darbiem 5%</t>
        </is>
      </nc>
      <ndxf>
        <font>
          <sz val="12"/>
          <name val="Times New Roman"/>
          <scheme val="none"/>
        </font>
        <alignment horizontal="right" vertical="center" wrapText="1" readingOrder="0"/>
        <border outline="0"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2" dxf="1">
      <nc r="C20">
        <f>ROUND(C19*0.05,2)</f>
      </nc>
      <ndxf>
        <font>
          <sz val="12"/>
          <name val="Times New Roman"/>
          <scheme val="none"/>
        </font>
        <numFmt numFmtId="4" formatCode="#,##0.00"/>
        <alignment horizontal="center" vertical="center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</rr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3" numFmtId="14">
    <oc r="D26">
      <v>0.2359</v>
    </oc>
    <nc r="D26">
      <v>0.2409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4" odxf="1" dxf="1">
    <oc r="B30" t="inlineStr">
      <is>
        <t xml:space="preserve">Esošo elektrokabeļu un sakaru kabeļu aizsardzība to šķērsojumu vietās ar projektēto sadzīves kanalizāciju, ievietojot tos saliekamajās aizsargčaulās AROT OD110, L=3m  </t>
      </is>
    </oc>
    <nc r="B30" t="inlineStr">
      <is>
        <t>Esošo elektrokabeļu un sakaru kabeļu aizsardzība to šķērsojumu vietās ar projektēto sadzīves kanalizāciju, ievietojot tos saliekamajās aizsargčaulās AROT OD110, L=3m (vai ekvivalents)</t>
      </is>
    </nc>
    <odxf>
      <font/>
    </odxf>
    <ndxf>
      <font>
        <sz val="10"/>
        <color auto="1"/>
        <name val="Arial"/>
        <scheme val="none"/>
      </font>
    </ndxf>
  </rcc>
  <rfmt sheetId="5" sqref="B19" start="0" length="0">
    <dxf>
      <font>
        <sz val="10"/>
        <color auto="1"/>
        <name val="Arial"/>
        <scheme val="none"/>
      </font>
    </dxf>
  </rfmt>
  <rcc rId="4" sId="6" odxf="1" dxf="1">
    <oc r="B44" t="inlineStr">
      <is>
        <t xml:space="preserve">Esošo elektrokabeļu un sakaru kabeļu aizsardzība to šķērsojumu vietās ar projektēto ūdensvadu, ievietojot tos saliekamajās aizsargčaulās AROT OD110, L=3m  </t>
      </is>
    </oc>
    <nc r="B44" t="inlineStr">
      <is>
        <t>Esošo elektrokabeļu un sakaru kabeļu aizsardzība to šķērsojumu vietās ar projektēto ūdensvadu, ievietojot tos saliekamajās aizsargčaulās AROT OD110, L=3m  (vai ekvivalents)</t>
      </is>
    </nc>
    <odxf>
      <font/>
    </odxf>
    <ndxf>
      <font>
        <sz val="10"/>
        <color auto="1"/>
        <name val="Arial"/>
        <scheme val="none"/>
      </font>
    </ndxf>
  </rcc>
  <rfmt sheetId="7" sqref="B32" start="0" length="0">
    <dxf>
      <font>
        <sz val="10"/>
        <color auto="1"/>
        <name val="Arial"/>
        <scheme val="none"/>
      </font>
    </dxf>
  </rfmt>
  <rcc rId="5" sId="7" odxf="1" dxf="1">
    <oc r="B49" t="inlineStr">
      <is>
        <t xml:space="preserve">Esošo elektrokabeļu un sakaru kabeļu aizsardzība to šķērsojumu vietās ar projektēto sadzīves kanalizāciju, ievietojot tos saliekamajās aizsargčaulās AROT OD110, L=3m  </t>
      </is>
    </oc>
    <nc r="B49" t="inlineStr">
      <is>
        <t>Esošo elektrokabeļu un sakaru kabeļu aizsardzība to šķērsojumu vietās ar projektēto sadzīves kanalizāciju, ievietojot tos saliekamajās aizsargčaulās AROT OD110, L=3m (vai ekvivalents)</t>
      </is>
    </nc>
    <odxf>
      <font/>
    </odxf>
    <ndxf>
      <font>
        <sz val="10"/>
        <color auto="1"/>
        <name val="Arial"/>
        <scheme val="none"/>
      </font>
    </ndxf>
  </rcc>
  <rcc rId="6" sId="7" odxf="1" dxf="1">
    <oc r="B57" t="inlineStr">
      <is>
        <t xml:space="preserve">Esošo elektrokabeļu un sakaru kabeļu aizsardzība to šķērsojumu vietās ar projektēto spiedkanalizāciju, ievietojot tos saliekamajās aizsargčaulās AROT OD110, L=3m  </t>
      </is>
    </oc>
    <nc r="B57" t="inlineStr">
      <is>
        <t>Esošo elektrokabeļu un sakaru kabeļu aizsardzība to šķērsojumu vietās ar projektēto spiedkanalizāciju, ievietojot tos saliekamajās aizsargčaulās AROT OD110, L=3m (vai ekvivalents)</t>
      </is>
    </nc>
    <odxf>
      <font/>
    </odxf>
    <ndxf>
      <font>
        <sz val="10"/>
        <color auto="1"/>
        <name val="Arial"/>
        <scheme val="none"/>
      </font>
    </ndxf>
  </rcc>
  <rcc rId="7" sId="8" odxf="1" dxf="1">
    <oc r="B22" t="inlineStr">
      <is>
        <t>Kabeļa gala apdare SEH4 35-15 CELLPACK</t>
      </is>
    </oc>
    <nc r="B22" t="inlineStr">
      <is>
        <t>Kabeļa gala apdare SEH4 35-15 CELLPACK (vai ekvivalents)</t>
      </is>
    </nc>
    <odxf>
      <font/>
    </odxf>
    <ndxf>
      <font>
        <sz val="10"/>
        <color auto="1"/>
        <name val="Arial"/>
        <scheme val="none"/>
      </font>
    </ndxf>
  </rcc>
  <rcc rId="8" sId="8" odxf="1" dxf="1">
    <oc r="B27" t="inlineStr">
      <is>
        <t>Gofrēta caurule EVOCAB FLEX D110; 450N, EVOPIPES</t>
      </is>
    </oc>
    <nc r="B27" t="inlineStr">
      <is>
        <t>Gofrēta caurule EVOCAB FLEX D110; 450N, EVOPIPES (vai ekvivalents)</t>
      </is>
    </nc>
    <odxf>
      <font/>
    </odxf>
    <ndxf>
      <font>
        <sz val="10"/>
        <color auto="1"/>
        <name val="Arial"/>
        <scheme val="none"/>
      </font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2">
    <oc r="B5" t="inlineStr">
      <is>
        <r>
          <t xml:space="preserve">                                                                                                2017. gada</t>
        </r>
        <r>
          <rPr>
            <u/>
            <sz val="10"/>
            <rFont val="Times New Roman"/>
            <family val="1"/>
            <charset val="186"/>
          </rPr>
          <t xml:space="preserve">           </t>
        </r>
        <r>
          <rPr>
            <sz val="10"/>
            <rFont val="Times New Roman"/>
            <family val="1"/>
            <charset val="186"/>
          </rPr>
          <t xml:space="preserve"> </t>
        </r>
        <r>
          <rPr>
            <u/>
            <sz val="10"/>
            <rFont val="Times New Roman"/>
            <family val="1"/>
            <charset val="186"/>
          </rPr>
          <t xml:space="preserve">.                              </t>
        </r>
      </is>
    </oc>
    <nc r="B5" t="inlineStr">
      <is>
        <r>
          <t xml:space="preserve">                                                                                                2018. gada</t>
        </r>
        <r>
          <rPr>
            <u/>
            <sz val="10"/>
            <rFont val="Times New Roman"/>
            <family val="1"/>
            <charset val="186"/>
          </rPr>
          <t xml:space="preserve">           </t>
        </r>
        <r>
          <rPr>
            <sz val="10"/>
            <rFont val="Times New Roman"/>
            <family val="1"/>
            <charset val="186"/>
          </rPr>
          <t xml:space="preserve"> </t>
        </r>
        <r>
          <rPr>
            <u/>
            <sz val="10"/>
            <rFont val="Times New Roman"/>
            <family val="1"/>
            <charset val="186"/>
          </rPr>
          <t xml:space="preserve">.                              </t>
        </r>
      </is>
    </nc>
  </rcc>
  <rcc rId="10" sId="1">
    <oc r="E6" t="inlineStr">
      <is>
        <t>“Notekūdens savākšanas un ūdensapgādes tīklu izbūve Rūjienā" Iepirkuma id.Nr. RS 1-6/2018</t>
      </is>
    </oc>
    <nc r="E6" t="inlineStr">
      <is>
        <t>“Notekūdens savākšanas un ūdensapgādes tīklu izbūve Rūjienā" Iepirkuma id.Nr. RS 1-7/2018</t>
      </is>
    </nc>
  </rcc>
  <rcc rId="11" sId="1">
    <oc r="E9" t="inlineStr">
      <is>
        <t>RS 1-6/2018</t>
      </is>
    </oc>
    <nc r="E9" t="inlineStr">
      <is>
        <t>RS 1-7/2018</t>
      </is>
    </nc>
  </rcc>
  <rcc rId="12" sId="3">
    <oc r="C11" t="inlineStr">
      <is>
        <t>Tāme sastādīta 2016. gada cenās</t>
      </is>
    </oc>
    <nc r="C11"/>
  </rcc>
  <rcc rId="13" sId="3">
    <oc r="C9" t="inlineStr">
      <is>
        <t>Par kopējo summu (Eur</t>
      </is>
    </oc>
    <nc r="C9"/>
  </rcc>
  <rcc rId="14" sId="3">
    <oc r="D9">
      <f>E27</f>
    </oc>
    <nc r="D9"/>
  </rcc>
  <rcc rId="15" sId="3">
    <oc r="C10" t="inlineStr">
      <is>
        <t>Kopējā darbietilpība (c/h)</t>
      </is>
    </oc>
    <nc r="C10"/>
  </rcc>
  <rcc rId="16" sId="3">
    <oc r="D10">
      <f>I22</f>
    </oc>
    <nc r="D10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E10" t="inlineStr">
      <is>
        <t>SIA "Rūjienas siltums", reģ. Nr.44103023807</t>
      </is>
    </oc>
    <nc r="E10" t="inlineStr">
      <is>
        <t>Pašvaldības SIA "Rūjienas siltums", reģ. Nr.44103023807</t>
      </is>
    </nc>
  </rcc>
  <rcc rId="18" sId="2">
    <oc r="C19">
      <f>KA!E27</f>
    </oc>
    <nc r="C19"/>
  </rcc>
  <rcc rId="19" sId="2">
    <oc r="C20">
      <f>SUM(C19:C19)</f>
    </oc>
    <nc r="C20"/>
  </rcc>
  <rcc rId="20" sId="2">
    <oc r="C21">
      <f>ROUND(C20*0.21,2)</f>
    </oc>
    <nc r="C21"/>
  </rcc>
  <rcc rId="21" sId="2">
    <oc r="C22">
      <f>SUM(C20:C21)</f>
    </oc>
    <nc r="C22"/>
  </rcc>
  <rcc rId="22" sId="3">
    <oc r="F15">
      <f>'K1 Aspazijas'!L32</f>
    </oc>
    <nc r="F15"/>
  </rcc>
  <rcc rId="23" sId="3">
    <oc r="G15">
      <f>'K1 Aspazijas'!M32</f>
    </oc>
    <nc r="G15"/>
  </rcc>
  <rcc rId="24" sId="3">
    <oc r="H15">
      <f>'K1 Aspazijas'!N32</f>
    </oc>
    <nc r="H15"/>
  </rcc>
  <rcc rId="25" sId="3">
    <oc r="I15">
      <f>'K1 Aspazijas'!K32</f>
    </oc>
    <nc r="I15"/>
  </rcc>
  <rcc rId="26" sId="3">
    <oc r="F16">
      <f>'Ū1 Aspazijas'!L43</f>
    </oc>
    <nc r="F16"/>
  </rcc>
  <rcc rId="27" sId="3">
    <oc r="G16">
      <f>'Ū1 Aspazijas'!M43</f>
    </oc>
    <nc r="G16"/>
  </rcc>
  <rcc rId="28" sId="3">
    <oc r="H16">
      <f>'Ū1 Aspazijas'!N43</f>
    </oc>
    <nc r="H16"/>
  </rcc>
  <rcc rId="29" sId="3">
    <oc r="I16">
      <f>'Ū1 Aspazijas'!K43</f>
    </oc>
    <nc r="I16"/>
  </rcc>
  <rcc rId="30" sId="3">
    <oc r="F17">
      <f>'K1, K1S, KSS-1 Jāņu'!L95</f>
    </oc>
    <nc r="F17"/>
  </rcc>
  <rcc rId="31" sId="3">
    <oc r="G17">
      <f>'K1, K1S, KSS-1 Jāņu'!M95</f>
    </oc>
    <nc r="G17"/>
  </rcc>
  <rcc rId="32" sId="3">
    <oc r="H17">
      <f>'K1, K1S, KSS-1 Jāņu'!N95</f>
    </oc>
    <nc r="H17"/>
  </rcc>
  <rcc rId="33" sId="3">
    <oc r="I17">
      <f>'K1, K1S, KSS-1 Jāņu'!K95</f>
    </oc>
    <nc r="I17"/>
  </rcc>
  <rcc rId="34" sId="3">
    <oc r="F18">
      <f>'ELT Jāņu'!L30</f>
    </oc>
    <nc r="F18"/>
  </rcc>
  <rcc rId="35" sId="3">
    <oc r="G18">
      <f>'ELT Jāņu'!M30</f>
    </oc>
    <nc r="G18"/>
  </rcc>
  <rcc rId="36" sId="3">
    <oc r="H18">
      <f>'ELT Jāņu'!N30</f>
    </oc>
    <nc r="H18"/>
  </rcc>
  <rcc rId="37" sId="3">
    <oc r="I18">
      <f>'ELT Jāņu'!K30</f>
    </oc>
    <nc r="I18"/>
  </rcc>
  <rcc rId="38" sId="3">
    <oc r="F19">
      <f>'Ū1 Jāņu'!L49</f>
    </oc>
    <nc r="F19"/>
  </rcc>
  <rcc rId="39" sId="3">
    <oc r="G19">
      <f>'Ū1 Jāņu'!M49</f>
    </oc>
    <nc r="G19"/>
  </rcc>
  <rcc rId="40" sId="3">
    <oc r="H19">
      <f>'Ū1 Jāņu'!N49</f>
    </oc>
    <nc r="H19"/>
  </rcc>
  <rcc rId="41" sId="3">
    <oc r="I19">
      <f>'Ū1 Jāņu'!K49</f>
    </oc>
    <nc r="I19"/>
  </rcc>
  <rcc rId="42" sId="3">
    <oc r="F20">
      <f>'K1, K1S Upes'!L81</f>
    </oc>
    <nc r="F20"/>
  </rcc>
  <rcc rId="43" sId="3">
    <oc r="G20">
      <f>'K1, K1S Upes'!M81</f>
    </oc>
    <nc r="G20"/>
  </rcc>
  <rcc rId="44" sId="3">
    <oc r="H20">
      <f>'K1, K1S Upes'!N81</f>
    </oc>
    <nc r="H20"/>
  </rcc>
  <rcc rId="45" sId="3">
    <oc r="I20">
      <f>'K1, K1S Upes'!K81</f>
    </oc>
    <nc r="I20"/>
  </rcc>
  <rcc rId="46" sId="3">
    <oc r="F21">
      <f>'ELT Upes'!L34</f>
    </oc>
    <nc r="F21"/>
  </rcc>
  <rcc rId="47" sId="3">
    <oc r="G21">
      <f>'ELT Upes'!M34</f>
    </oc>
    <nc r="G21"/>
  </rcc>
  <rcc rId="48" sId="3">
    <oc r="H21">
      <f>'ELT Upes'!N34</f>
    </oc>
    <nc r="H21"/>
  </rcc>
  <rcc rId="49" sId="3">
    <oc r="I21">
      <f>'ELT Upes'!K34</f>
    </oc>
    <nc r="I21"/>
  </rcc>
  <rcc rId="50" sId="3">
    <oc r="F22">
      <f>SUM(F15:F18)</f>
    </oc>
    <nc r="F22"/>
  </rcc>
  <rcc rId="51" sId="3">
    <oc r="G22">
      <f>SUM(G15:G18)</f>
    </oc>
    <nc r="G22"/>
  </rcc>
  <rcc rId="52" sId="3">
    <oc r="H22">
      <f>SUM(H15:H18)</f>
    </oc>
    <nc r="H22"/>
  </rcc>
  <rcc rId="53" sId="3">
    <oc r="I22">
      <f>SUM(I15:I18)</f>
    </oc>
    <nc r="I22"/>
  </rcc>
  <rcc rId="54" sId="3">
    <oc r="E15">
      <f>SUM(F15:H15)</f>
    </oc>
    <nc r="E15"/>
  </rcc>
  <rcc rId="55" sId="3">
    <oc r="E16">
      <f>SUM(F16:H16)</f>
    </oc>
    <nc r="E16"/>
  </rcc>
  <rcc rId="56" sId="3">
    <oc r="E17">
      <f>SUM(F17:H17)</f>
    </oc>
    <nc r="E17"/>
  </rcc>
  <rcc rId="57" sId="3">
    <oc r="E18">
      <f>SUM(F18:H18)</f>
    </oc>
    <nc r="E18"/>
  </rcc>
  <rcc rId="58" sId="3">
    <oc r="E19">
      <f>SUM(F19:H19)</f>
    </oc>
    <nc r="E19"/>
  </rcc>
  <rcc rId="59" sId="3">
    <oc r="E20">
      <f>SUM(F20:H20)</f>
    </oc>
    <nc r="E20"/>
  </rcc>
  <rcc rId="60" sId="3">
    <oc r="E21">
      <f>SUM(F21:H21)</f>
    </oc>
    <nc r="E21"/>
  </rcc>
  <rcc rId="61" sId="3">
    <oc r="E22">
      <f>SUM(E15:E18)</f>
    </oc>
    <nc r="E22"/>
  </rcc>
  <rcc rId="62" sId="3">
    <oc r="E23">
      <f>ROUND(E22*D23,2)</f>
    </oc>
    <nc r="E23"/>
  </rcc>
  <rcc rId="63" sId="3">
    <oc r="E24">
      <f>ROUND((E23)*0.04,2)</f>
    </oc>
    <nc r="E24"/>
  </rcc>
  <rcc rId="64" sId="3">
    <oc r="E25">
      <f>ROUND(E22*D25,2)</f>
    </oc>
    <nc r="E25"/>
  </rcc>
  <rcc rId="65" sId="3">
    <oc r="E26">
      <f>ROUND((F22)*D26,2)</f>
    </oc>
    <nc r="E26"/>
  </rcc>
  <rcc rId="66" sId="3">
    <oc r="E27">
      <f>SUM(E26+E25+E23+E22)</f>
    </oc>
    <nc r="E27"/>
  </rcc>
  <rdn rId="0" localSheetId="4" customView="1" name="Z_5F9A6A82_E586_4BF8_9268_72B89D96A9AB_.wvu.PrintArea" hidden="1" oldHidden="1">
    <formula>'K1 Aspazijas'!$A$1:$O$35</formula>
  </rdn>
  <rdn rId="0" localSheetId="4" customView="1" name="Z_5F9A6A82_E586_4BF8_9268_72B89D96A9AB_.wvu.PrintTitles" hidden="1" oldHidden="1">
    <formula>'K1 Aspazijas'!$7:$9</formula>
  </rdn>
  <rdn rId="0" localSheetId="5" customView="1" name="Z_5F9A6A82_E586_4BF8_9268_72B89D96A9AB_.wvu.PrintArea" hidden="1" oldHidden="1">
    <formula>'Ū1 Aspazijas'!$A$1:$O$46</formula>
  </rdn>
  <rdn rId="0" localSheetId="5" customView="1" name="Z_5F9A6A82_E586_4BF8_9268_72B89D96A9AB_.wvu.PrintTitles" hidden="1" oldHidden="1">
    <formula>'Ū1 Aspazijas'!$7:$9</formula>
  </rdn>
  <rdn rId="0" localSheetId="6" customView="1" name="Z_5F9A6A82_E586_4BF8_9268_72B89D96A9AB_.wvu.PrintArea" hidden="1" oldHidden="1">
    <formula>'Ū1 Jāņu'!$A$1:$O$55</formula>
  </rdn>
  <rdn rId="0" localSheetId="6" customView="1" name="Z_5F9A6A82_E586_4BF8_9268_72B89D96A9AB_.wvu.PrintTitles" hidden="1" oldHidden="1">
    <formula>'Ū1 Jāņu'!$7:$9</formula>
  </rdn>
  <rdn rId="0" localSheetId="7" customView="1" name="Z_5F9A6A82_E586_4BF8_9268_72B89D96A9AB_.wvu.PrintArea" hidden="1" oldHidden="1">
    <formula>'K1, K1S, KSS-1 Jāņu'!$A$1:$O$102</formula>
  </rdn>
  <rdn rId="0" localSheetId="7" customView="1" name="Z_5F9A6A82_E586_4BF8_9268_72B89D96A9AB_.wvu.PrintTitles" hidden="1" oldHidden="1">
    <formula>'K1, K1S, KSS-1 Jāņu'!$7:$9</formula>
  </rdn>
  <rdn rId="0" localSheetId="8" customView="1" name="Z_5F9A6A82_E586_4BF8_9268_72B89D96A9AB_.wvu.PrintArea" hidden="1" oldHidden="1">
    <formula>'ELT Jāņu'!$A$1:$O$36</formula>
  </rdn>
  <rdn rId="0" localSheetId="8" customView="1" name="Z_5F9A6A82_E586_4BF8_9268_72B89D96A9AB_.wvu.PrintTitles" hidden="1" oldHidden="1">
    <formula>'ELT Jāņu'!$7:$9</formula>
  </rdn>
  <rdn rId="0" localSheetId="9" customView="1" name="Z_5F9A6A82_E586_4BF8_9268_72B89D96A9AB_.wvu.PrintArea" hidden="1" oldHidden="1">
    <formula>'K1, K1S Upes'!$A$1:$O$88</formula>
  </rdn>
  <rdn rId="0" localSheetId="9" customView="1" name="Z_5F9A6A82_E586_4BF8_9268_72B89D96A9AB_.wvu.PrintTitles" hidden="1" oldHidden="1">
    <formula>'K1, K1S Upes'!$7:$9</formula>
  </rdn>
  <rdn rId="0" localSheetId="10" customView="1" name="Z_5F9A6A82_E586_4BF8_9268_72B89D96A9AB_.wvu.PrintArea" hidden="1" oldHidden="1">
    <formula>'ELT Upes'!$A$1:$O$40</formula>
  </rdn>
  <rdn rId="0" localSheetId="10" customView="1" name="Z_5F9A6A82_E586_4BF8_9268_72B89D96A9AB_.wvu.PrintTitles" hidden="1" oldHidden="1">
    <formula>'ELT Upes'!$7:$10</formula>
  </rdn>
  <rcv guid="{5F9A6A82-E586-4BF8-9268-72B89D96A9AB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32FD965F-5C73-0544-8092-BB4643197B3C}" name="Jānis Liksts" id="-1994064838" dateTime="2018-07-07T22:43:01"/>
  <userInfo guid="{E84367D5-5839-024B-81A4-AC2D46930A93}" name="Jānis Liksts" id="-1994097477" dateTime="2018-07-12T22:41:08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tabSelected="1" workbookViewId="0"/>
  </sheetViews>
  <sheetFormatPr defaultColWidth="8.85546875" defaultRowHeight="12.75" x14ac:dyDescent="0.2"/>
  <sheetData>
    <row r="2" spans="1:11" x14ac:dyDescent="0.2">
      <c r="E2" s="301"/>
      <c r="F2" s="301"/>
      <c r="G2" s="301"/>
      <c r="H2" s="301"/>
      <c r="I2" s="301"/>
      <c r="J2" s="301"/>
    </row>
    <row r="3" spans="1:11" x14ac:dyDescent="0.2">
      <c r="E3" s="301"/>
      <c r="F3" s="301"/>
      <c r="G3" s="301"/>
      <c r="H3" s="301"/>
      <c r="I3" s="301"/>
      <c r="J3" s="301"/>
    </row>
    <row r="4" spans="1:11" ht="20.25" x14ac:dyDescent="0.2">
      <c r="A4" s="292" t="s">
        <v>50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</row>
    <row r="5" spans="1:1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50.1" customHeight="1" x14ac:dyDescent="0.2">
      <c r="A6" s="302" t="s">
        <v>73</v>
      </c>
      <c r="B6" s="302"/>
      <c r="C6" s="302"/>
      <c r="D6" s="302"/>
      <c r="E6" s="300" t="s">
        <v>459</v>
      </c>
      <c r="F6" s="300"/>
      <c r="G6" s="300"/>
      <c r="H6" s="300"/>
      <c r="I6" s="300"/>
      <c r="J6" s="300"/>
      <c r="K6" s="300"/>
    </row>
    <row r="7" spans="1:11" ht="39" customHeight="1" x14ac:dyDescent="0.2">
      <c r="A7" s="293" t="s">
        <v>51</v>
      </c>
      <c r="B7" s="293"/>
      <c r="C7" s="293"/>
      <c r="D7" s="293"/>
      <c r="E7" s="294" t="s">
        <v>75</v>
      </c>
      <c r="F7" s="294"/>
      <c r="G7" s="294"/>
      <c r="H7" s="294"/>
      <c r="I7" s="294"/>
      <c r="J7" s="294"/>
      <c r="K7" s="294"/>
    </row>
    <row r="8" spans="1:11" ht="15.75" x14ac:dyDescent="0.2">
      <c r="A8" s="293" t="s">
        <v>52</v>
      </c>
      <c r="B8" s="293"/>
      <c r="C8" s="293"/>
      <c r="D8" s="293"/>
      <c r="E8" s="295" t="s">
        <v>76</v>
      </c>
      <c r="F8" s="295"/>
      <c r="G8" s="295"/>
      <c r="H8" s="295"/>
      <c r="I8" s="295"/>
      <c r="J8" s="295"/>
      <c r="K8" s="295"/>
    </row>
    <row r="9" spans="1:11" ht="15.75" x14ac:dyDescent="0.2">
      <c r="A9" s="293" t="s">
        <v>53</v>
      </c>
      <c r="B9" s="293"/>
      <c r="C9" s="293"/>
      <c r="D9" s="293"/>
      <c r="E9" s="296" t="s">
        <v>460</v>
      </c>
      <c r="F9" s="296"/>
      <c r="G9" s="296"/>
      <c r="H9" s="296"/>
      <c r="I9" s="296"/>
      <c r="J9" s="296"/>
      <c r="K9" s="296"/>
    </row>
    <row r="10" spans="1:11" ht="15.75" x14ac:dyDescent="0.2">
      <c r="A10" s="293" t="s">
        <v>54</v>
      </c>
      <c r="B10" s="293"/>
      <c r="C10" s="293"/>
      <c r="D10" s="293"/>
      <c r="E10" s="295" t="s">
        <v>461</v>
      </c>
      <c r="F10" s="295"/>
      <c r="G10" s="295"/>
      <c r="H10" s="295"/>
      <c r="I10" s="295"/>
      <c r="J10" s="295"/>
      <c r="K10" s="295"/>
    </row>
    <row r="11" spans="1:11" ht="15.75" x14ac:dyDescent="0.2">
      <c r="A11" s="293" t="s">
        <v>55</v>
      </c>
      <c r="B11" s="293"/>
      <c r="C11" s="293"/>
      <c r="D11" s="293"/>
      <c r="E11" s="297"/>
      <c r="F11" s="297"/>
      <c r="G11" s="297"/>
      <c r="H11" s="297"/>
      <c r="I11" s="297"/>
      <c r="J11" s="297"/>
      <c r="K11" s="297"/>
    </row>
    <row r="12" spans="1:11" ht="15.75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31.5" customHeight="1" x14ac:dyDescent="0.2">
      <c r="A13" s="80" t="s">
        <v>56</v>
      </c>
      <c r="B13" s="306" t="s">
        <v>57</v>
      </c>
      <c r="C13" s="307"/>
      <c r="D13" s="307"/>
      <c r="E13" s="307"/>
      <c r="F13" s="307"/>
      <c r="G13" s="307"/>
      <c r="H13" s="307"/>
      <c r="I13" s="307"/>
      <c r="J13" s="307"/>
      <c r="K13" s="308"/>
    </row>
    <row r="14" spans="1:11" ht="31.5" customHeight="1" x14ac:dyDescent="0.2">
      <c r="A14" s="80" t="s">
        <v>58</v>
      </c>
      <c r="B14" s="306" t="s">
        <v>59</v>
      </c>
      <c r="C14" s="307"/>
      <c r="D14" s="307"/>
      <c r="E14" s="307"/>
      <c r="F14" s="307"/>
      <c r="G14" s="307"/>
      <c r="H14" s="307"/>
      <c r="I14" s="307"/>
      <c r="J14" s="307"/>
      <c r="K14" s="308"/>
    </row>
    <row r="15" spans="1:11" ht="32.25" customHeight="1" x14ac:dyDescent="0.2">
      <c r="A15" s="80" t="s">
        <v>60</v>
      </c>
      <c r="B15" s="309" t="s">
        <v>62</v>
      </c>
      <c r="C15" s="310"/>
      <c r="D15" s="310"/>
      <c r="E15" s="310"/>
      <c r="F15" s="310"/>
      <c r="G15" s="310"/>
      <c r="H15" s="310"/>
      <c r="I15" s="310"/>
      <c r="J15" s="310"/>
      <c r="K15" s="311"/>
    </row>
    <row r="16" spans="1:11" ht="32.25" customHeight="1" x14ac:dyDescent="0.2">
      <c r="A16" s="80" t="s">
        <v>61</v>
      </c>
      <c r="B16" s="306" t="s">
        <v>64</v>
      </c>
      <c r="C16" s="307"/>
      <c r="D16" s="307"/>
      <c r="E16" s="307"/>
      <c r="F16" s="307"/>
      <c r="G16" s="307"/>
      <c r="H16" s="307"/>
      <c r="I16" s="307"/>
      <c r="J16" s="307"/>
      <c r="K16" s="308"/>
    </row>
    <row r="17" spans="1:11" ht="31.5" customHeight="1" x14ac:dyDescent="0.2">
      <c r="A17" s="80" t="s">
        <v>63</v>
      </c>
      <c r="B17" s="312" t="s">
        <v>65</v>
      </c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31.5" customHeight="1" x14ac:dyDescent="0.2">
      <c r="A18" s="81"/>
      <c r="B18" s="82"/>
      <c r="C18" s="82"/>
      <c r="D18" s="82"/>
      <c r="E18" s="82"/>
      <c r="F18" s="82"/>
      <c r="G18" s="82"/>
      <c r="H18" s="82"/>
      <c r="I18" s="82"/>
      <c r="J18" s="82"/>
      <c r="K18" s="82"/>
    </row>
    <row r="19" spans="1:11" ht="15.75" x14ac:dyDescent="0.2">
      <c r="A19" s="303" t="s">
        <v>66</v>
      </c>
      <c r="B19" s="303"/>
      <c r="C19" s="303"/>
      <c r="D19" s="303"/>
      <c r="E19" s="304"/>
      <c r="F19" s="304"/>
      <c r="G19" s="304"/>
      <c r="H19" s="304"/>
      <c r="I19" s="304"/>
      <c r="J19" s="304"/>
      <c r="K19" s="304"/>
    </row>
    <row r="20" spans="1:11" ht="15.75" x14ac:dyDescent="0.25">
      <c r="A20" s="305" t="s">
        <v>67</v>
      </c>
      <c r="B20" s="298"/>
      <c r="C20" s="298"/>
      <c r="D20" s="299" t="s">
        <v>68</v>
      </c>
      <c r="E20" s="299"/>
      <c r="F20" s="299"/>
      <c r="G20" s="299"/>
      <c r="H20" s="299"/>
      <c r="I20" s="299"/>
      <c r="J20" s="299"/>
      <c r="K20" s="299"/>
    </row>
    <row r="21" spans="1:11" ht="15.75" x14ac:dyDescent="0.25">
      <c r="A21" s="298" t="s">
        <v>69</v>
      </c>
      <c r="B21" s="298"/>
      <c r="C21" s="298"/>
      <c r="D21" s="299" t="s">
        <v>70</v>
      </c>
      <c r="E21" s="299"/>
      <c r="F21" s="299"/>
      <c r="G21" s="299"/>
      <c r="H21" s="299"/>
      <c r="I21" s="299"/>
      <c r="J21" s="299"/>
      <c r="K21" s="299"/>
    </row>
    <row r="22" spans="1:11" ht="15.75" x14ac:dyDescent="0.25">
      <c r="A22" s="298" t="s">
        <v>71</v>
      </c>
      <c r="B22" s="298"/>
      <c r="C22" s="298"/>
      <c r="D22" s="299" t="s">
        <v>72</v>
      </c>
      <c r="E22" s="299"/>
      <c r="F22" s="299"/>
      <c r="G22" s="299"/>
      <c r="H22" s="299"/>
      <c r="I22" s="299"/>
      <c r="J22" s="299"/>
      <c r="K22" s="299"/>
    </row>
  </sheetData>
  <customSheetViews>
    <customSheetView guid="{5F9A6A82-E586-4BF8-9268-72B89D96A9AB}" topLeftCell="A7">
      <selection activeCell="D20" sqref="D20:K20"/>
      <pageMargins left="0.75" right="0.75" top="1" bottom="1" header="0.5" footer="0.5"/>
      <pageSetup paperSize="9" scale="90" orientation="portrait" verticalDpi="0"/>
    </customSheetView>
    <customSheetView guid="{42FBF2DC-D199-FC48-8DEB-CE35049FEA5C}">
      <selection activeCell="E7" sqref="E7:K7"/>
      <pageMargins left="0.7" right="0.7" top="0.75" bottom="0.75" header="0.3" footer="0.3"/>
      <pageSetup paperSize="9" scale="90" orientation="portrait" verticalDpi="0"/>
    </customSheetView>
  </customSheetViews>
  <mergeCells count="26">
    <mergeCell ref="A22:C22"/>
    <mergeCell ref="D22:K22"/>
    <mergeCell ref="E6:K6"/>
    <mergeCell ref="E2:J3"/>
    <mergeCell ref="A6:D6"/>
    <mergeCell ref="A19:K19"/>
    <mergeCell ref="A20:C20"/>
    <mergeCell ref="D20:K20"/>
    <mergeCell ref="A21:C21"/>
    <mergeCell ref="D21:K21"/>
    <mergeCell ref="B13:K13"/>
    <mergeCell ref="B14:K14"/>
    <mergeCell ref="B15:K15"/>
    <mergeCell ref="B16:K16"/>
    <mergeCell ref="B17:K17"/>
    <mergeCell ref="A9:D9"/>
    <mergeCell ref="E9:K9"/>
    <mergeCell ref="A10:D10"/>
    <mergeCell ref="E10:K10"/>
    <mergeCell ref="A11:D11"/>
    <mergeCell ref="E11:K11"/>
    <mergeCell ref="A4:K4"/>
    <mergeCell ref="A7:D7"/>
    <mergeCell ref="E7:K7"/>
    <mergeCell ref="A8:D8"/>
    <mergeCell ref="E8:K8"/>
  </mergeCells>
  <pageMargins left="0.75" right="0.75" top="1" bottom="1" header="0.5" footer="0.5"/>
  <pageSetup paperSize="9" scale="90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view="pageBreakPreview" zoomScale="125" zoomScaleNormal="125" zoomScalePageLayoutView="125" workbookViewId="0">
      <selection activeCell="C5" sqref="C5"/>
    </sheetView>
  </sheetViews>
  <sheetFormatPr defaultColWidth="8.85546875" defaultRowHeight="12.75" x14ac:dyDescent="0.2"/>
  <cols>
    <col min="1" max="1" width="5.7109375" style="88" customWidth="1"/>
    <col min="2" max="2" width="37.8554687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7.85546875" style="96" customWidth="1"/>
    <col min="9" max="9" width="6.28515625" style="96" customWidth="1"/>
    <col min="10" max="10" width="7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449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357" t="s">
        <v>450</v>
      </c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6" ht="15" x14ac:dyDescent="0.2">
      <c r="A3" s="189" t="s">
        <v>85</v>
      </c>
      <c r="B3" s="186"/>
      <c r="C3" s="95" t="s">
        <v>451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207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8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206">
        <f>O34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ht="33.950000000000003" customHeight="1" x14ac:dyDescent="0.2">
      <c r="A9" s="264"/>
      <c r="B9" s="265"/>
      <c r="C9" s="266"/>
      <c r="D9" s="264"/>
      <c r="E9" s="266"/>
      <c r="F9" s="180"/>
      <c r="G9" s="267"/>
      <c r="H9" s="104"/>
      <c r="I9" s="267"/>
      <c r="J9" s="104"/>
      <c r="K9" s="267"/>
      <c r="L9" s="104"/>
      <c r="M9" s="267"/>
      <c r="N9" s="104"/>
      <c r="O9" s="104"/>
    </row>
    <row r="10" spans="1:16" x14ac:dyDescent="0.2">
      <c r="A10" s="177"/>
      <c r="B10" s="268" t="s">
        <v>421</v>
      </c>
      <c r="C10" s="175"/>
      <c r="D10" s="103"/>
      <c r="E10" s="174"/>
      <c r="F10" s="102"/>
      <c r="G10" s="173"/>
      <c r="H10" s="101"/>
      <c r="I10" s="173"/>
      <c r="J10" s="101"/>
      <c r="K10" s="173"/>
      <c r="L10" s="101"/>
      <c r="M10" s="173"/>
      <c r="N10" s="101"/>
      <c r="O10" s="172"/>
    </row>
    <row r="11" spans="1:16" s="164" customFormat="1" x14ac:dyDescent="0.2">
      <c r="A11" s="171">
        <v>1</v>
      </c>
      <c r="B11" s="170" t="s">
        <v>422</v>
      </c>
      <c r="C11" s="169"/>
      <c r="D11" s="168"/>
      <c r="E11" s="167"/>
      <c r="F11" s="165"/>
      <c r="G11" s="166"/>
      <c r="H11" s="165"/>
      <c r="I11" s="166"/>
      <c r="J11" s="165"/>
      <c r="K11" s="166"/>
      <c r="L11" s="165"/>
      <c r="M11" s="166"/>
      <c r="N11" s="165"/>
      <c r="O11" s="165"/>
    </row>
    <row r="12" spans="1:16" s="163" customFormat="1" ht="25.5" x14ac:dyDescent="0.2">
      <c r="A12" s="154" t="s">
        <v>125</v>
      </c>
      <c r="B12" s="243" t="s">
        <v>423</v>
      </c>
      <c r="C12" s="242" t="s">
        <v>18</v>
      </c>
      <c r="D12" s="231">
        <v>1</v>
      </c>
      <c r="E12" s="224"/>
      <c r="F12" s="129"/>
      <c r="G12" s="120"/>
      <c r="H12" s="121"/>
      <c r="I12" s="120"/>
      <c r="J12" s="119"/>
      <c r="K12" s="120"/>
      <c r="L12" s="119"/>
      <c r="M12" s="119"/>
      <c r="N12" s="119"/>
      <c r="O12" s="119"/>
    </row>
    <row r="13" spans="1:16" s="163" customFormat="1" ht="25.5" x14ac:dyDescent="0.2">
      <c r="A13" s="154" t="s">
        <v>123</v>
      </c>
      <c r="B13" s="243" t="s">
        <v>424</v>
      </c>
      <c r="C13" s="124" t="s">
        <v>4</v>
      </c>
      <c r="D13" s="231">
        <v>35</v>
      </c>
      <c r="E13" s="224"/>
      <c r="F13" s="129"/>
      <c r="G13" s="120"/>
      <c r="H13" s="121"/>
      <c r="I13" s="120"/>
      <c r="J13" s="119"/>
      <c r="K13" s="120"/>
      <c r="L13" s="119"/>
      <c r="M13" s="119"/>
      <c r="N13" s="119"/>
      <c r="O13" s="119"/>
    </row>
    <row r="14" spans="1:16" ht="14.25" x14ac:dyDescent="0.2">
      <c r="A14" s="154" t="s">
        <v>120</v>
      </c>
      <c r="B14" s="243" t="s">
        <v>425</v>
      </c>
      <c r="C14" s="234" t="s">
        <v>121</v>
      </c>
      <c r="D14" s="231">
        <v>20</v>
      </c>
      <c r="E14" s="224"/>
      <c r="F14" s="129"/>
      <c r="G14" s="120"/>
      <c r="H14" s="121"/>
      <c r="I14" s="120"/>
      <c r="J14" s="119"/>
      <c r="K14" s="120"/>
      <c r="L14" s="119"/>
      <c r="M14" s="119"/>
      <c r="N14" s="119"/>
      <c r="O14" s="119"/>
    </row>
    <row r="15" spans="1:16" ht="25.5" x14ac:dyDescent="0.2">
      <c r="A15" s="154" t="s">
        <v>118</v>
      </c>
      <c r="B15" s="243" t="s">
        <v>329</v>
      </c>
      <c r="C15" s="124" t="s">
        <v>4</v>
      </c>
      <c r="D15" s="231">
        <v>40</v>
      </c>
      <c r="E15" s="153"/>
      <c r="F15" s="121"/>
      <c r="G15" s="120"/>
      <c r="H15" s="119"/>
      <c r="I15" s="120"/>
      <c r="J15" s="119"/>
      <c r="K15" s="120"/>
      <c r="L15" s="119"/>
      <c r="M15" s="119"/>
      <c r="N15" s="119"/>
      <c r="O15" s="119"/>
    </row>
    <row r="16" spans="1:16" ht="25.5" x14ac:dyDescent="0.2">
      <c r="A16" s="154" t="s">
        <v>114</v>
      </c>
      <c r="B16" s="243" t="s">
        <v>426</v>
      </c>
      <c r="C16" s="242" t="s">
        <v>18</v>
      </c>
      <c r="D16" s="231">
        <v>4</v>
      </c>
      <c r="E16" s="153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x14ac:dyDescent="0.2">
      <c r="A17" s="154" t="s">
        <v>171</v>
      </c>
      <c r="B17" s="243" t="s">
        <v>427</v>
      </c>
      <c r="C17" s="124" t="s">
        <v>18</v>
      </c>
      <c r="D17" s="231">
        <v>4</v>
      </c>
      <c r="E17" s="153"/>
      <c r="F17" s="121"/>
      <c r="G17" s="120"/>
      <c r="H17" s="119"/>
      <c r="I17" s="120"/>
      <c r="J17" s="119"/>
      <c r="K17" s="120"/>
      <c r="L17" s="119"/>
      <c r="M17" s="119"/>
      <c r="N17" s="119"/>
      <c r="O17" s="119"/>
    </row>
    <row r="18" spans="1:15" x14ac:dyDescent="0.2">
      <c r="A18" s="154" t="s">
        <v>200</v>
      </c>
      <c r="B18" s="269" t="s">
        <v>428</v>
      </c>
      <c r="C18" s="270" t="s">
        <v>18</v>
      </c>
      <c r="D18" s="231">
        <v>2</v>
      </c>
      <c r="E18" s="224"/>
      <c r="F18" s="129"/>
      <c r="G18" s="120"/>
      <c r="H18" s="121"/>
      <c r="I18" s="120"/>
      <c r="J18" s="119"/>
      <c r="K18" s="120"/>
      <c r="L18" s="119"/>
      <c r="M18" s="119"/>
      <c r="N18" s="119"/>
      <c r="O18" s="119"/>
    </row>
    <row r="19" spans="1:15" ht="25.5" x14ac:dyDescent="0.2">
      <c r="A19" s="154" t="s">
        <v>199</v>
      </c>
      <c r="B19" s="269" t="s">
        <v>429</v>
      </c>
      <c r="C19" s="270" t="s">
        <v>18</v>
      </c>
      <c r="D19" s="231">
        <v>1</v>
      </c>
      <c r="E19" s="224"/>
      <c r="F19" s="129"/>
      <c r="G19" s="120"/>
      <c r="H19" s="121"/>
      <c r="I19" s="120"/>
      <c r="J19" s="119"/>
      <c r="K19" s="120"/>
      <c r="L19" s="119"/>
      <c r="M19" s="119"/>
      <c r="N19" s="119"/>
      <c r="O19" s="119"/>
    </row>
    <row r="20" spans="1:15" ht="25.5" x14ac:dyDescent="0.2">
      <c r="A20" s="154" t="s">
        <v>198</v>
      </c>
      <c r="B20" s="269" t="s">
        <v>430</v>
      </c>
      <c r="C20" s="271" t="s">
        <v>18</v>
      </c>
      <c r="D20" s="233">
        <v>1</v>
      </c>
      <c r="E20" s="137"/>
      <c r="F20" s="129"/>
      <c r="G20" s="120"/>
      <c r="H20" s="121"/>
      <c r="I20" s="136"/>
      <c r="J20" s="119"/>
      <c r="K20" s="120"/>
      <c r="L20" s="119"/>
      <c r="M20" s="119"/>
      <c r="N20" s="119"/>
      <c r="O20" s="119"/>
    </row>
    <row r="21" spans="1:15" ht="25.5" x14ac:dyDescent="0.2">
      <c r="A21" s="154" t="s">
        <v>196</v>
      </c>
      <c r="B21" s="269" t="s">
        <v>431</v>
      </c>
      <c r="C21" s="271" t="s">
        <v>18</v>
      </c>
      <c r="D21" s="233">
        <v>1</v>
      </c>
      <c r="E21" s="137"/>
      <c r="F21" s="129"/>
      <c r="G21" s="120"/>
      <c r="H21" s="121"/>
      <c r="I21" s="136"/>
      <c r="J21" s="119"/>
      <c r="K21" s="120"/>
      <c r="L21" s="119"/>
      <c r="M21" s="119"/>
      <c r="N21" s="119"/>
      <c r="O21" s="119"/>
    </row>
    <row r="22" spans="1:15" ht="25.5" x14ac:dyDescent="0.2">
      <c r="A22" s="154" t="s">
        <v>444</v>
      </c>
      <c r="B22" s="269" t="s">
        <v>432</v>
      </c>
      <c r="C22" s="271" t="s">
        <v>18</v>
      </c>
      <c r="D22" s="233">
        <v>1</v>
      </c>
      <c r="E22" s="137"/>
      <c r="F22" s="129"/>
      <c r="G22" s="120"/>
      <c r="H22" s="121"/>
      <c r="I22" s="136"/>
      <c r="J22" s="119"/>
      <c r="K22" s="120"/>
      <c r="L22" s="119"/>
      <c r="M22" s="119"/>
      <c r="N22" s="119"/>
      <c r="O22" s="119"/>
    </row>
    <row r="23" spans="1:15" x14ac:dyDescent="0.2">
      <c r="A23" s="154" t="s">
        <v>445</v>
      </c>
      <c r="B23" s="269" t="s">
        <v>433</v>
      </c>
      <c r="C23" s="271" t="s">
        <v>4</v>
      </c>
      <c r="D23" s="233">
        <v>35</v>
      </c>
      <c r="E23" s="137"/>
      <c r="F23" s="129"/>
      <c r="G23" s="120"/>
      <c r="H23" s="121"/>
      <c r="I23" s="136"/>
      <c r="J23" s="119"/>
      <c r="K23" s="120"/>
      <c r="L23" s="119"/>
      <c r="M23" s="119"/>
      <c r="N23" s="119"/>
      <c r="O23" s="119"/>
    </row>
    <row r="24" spans="1:15" ht="25.5" x14ac:dyDescent="0.2">
      <c r="A24" s="154" t="s">
        <v>446</v>
      </c>
      <c r="B24" s="269" t="s">
        <v>434</v>
      </c>
      <c r="C24" s="271" t="s">
        <v>4</v>
      </c>
      <c r="D24" s="233">
        <v>35</v>
      </c>
      <c r="E24" s="137"/>
      <c r="F24" s="129"/>
      <c r="G24" s="120"/>
      <c r="H24" s="121"/>
      <c r="I24" s="136"/>
      <c r="J24" s="119"/>
      <c r="K24" s="120"/>
      <c r="L24" s="119"/>
      <c r="M24" s="119"/>
      <c r="N24" s="119"/>
      <c r="O24" s="119"/>
    </row>
    <row r="25" spans="1:15" ht="89.25" x14ac:dyDescent="0.2">
      <c r="A25" s="154" t="s">
        <v>447</v>
      </c>
      <c r="B25" s="269" t="s">
        <v>435</v>
      </c>
      <c r="C25" s="271" t="s">
        <v>20</v>
      </c>
      <c r="D25" s="233">
        <v>1</v>
      </c>
      <c r="E25" s="137"/>
      <c r="F25" s="129"/>
      <c r="G25" s="120"/>
      <c r="H25" s="121"/>
      <c r="I25" s="136"/>
      <c r="J25" s="119"/>
      <c r="K25" s="120"/>
      <c r="L25" s="119"/>
      <c r="M25" s="119"/>
      <c r="N25" s="119"/>
      <c r="O25" s="119"/>
    </row>
    <row r="26" spans="1:15" s="99" customFormat="1" x14ac:dyDescent="0.2">
      <c r="A26" s="152">
        <v>2</v>
      </c>
      <c r="B26" s="151" t="s">
        <v>436</v>
      </c>
      <c r="C26" s="150"/>
      <c r="D26" s="149"/>
      <c r="E26" s="148"/>
      <c r="F26" s="147"/>
      <c r="G26" s="146"/>
      <c r="H26" s="145"/>
      <c r="I26" s="146"/>
      <c r="J26" s="145"/>
      <c r="K26" s="146"/>
      <c r="L26" s="145"/>
      <c r="M26" s="146"/>
      <c r="N26" s="145"/>
      <c r="O26" s="144"/>
    </row>
    <row r="27" spans="1:15" s="99" customFormat="1" x14ac:dyDescent="0.2">
      <c r="A27" s="100" t="s">
        <v>111</v>
      </c>
      <c r="B27" s="274" t="s">
        <v>437</v>
      </c>
      <c r="C27" s="275" t="s">
        <v>20</v>
      </c>
      <c r="D27" s="276">
        <v>1</v>
      </c>
      <c r="E27" s="148"/>
      <c r="F27" s="147"/>
      <c r="G27" s="120"/>
      <c r="H27" s="273"/>
      <c r="I27" s="272"/>
      <c r="J27" s="119"/>
      <c r="K27" s="120"/>
      <c r="L27" s="119"/>
      <c r="M27" s="119"/>
      <c r="N27" s="119"/>
      <c r="O27" s="119"/>
    </row>
    <row r="28" spans="1:15" x14ac:dyDescent="0.2">
      <c r="A28" s="100" t="s">
        <v>109</v>
      </c>
      <c r="B28" s="243" t="s">
        <v>438</v>
      </c>
      <c r="C28" s="232" t="s">
        <v>4</v>
      </c>
      <c r="D28" s="231">
        <v>40</v>
      </c>
      <c r="E28" s="230"/>
      <c r="F28" s="129"/>
      <c r="G28" s="120"/>
      <c r="H28" s="121"/>
      <c r="I28" s="120"/>
      <c r="J28" s="119"/>
      <c r="K28" s="120"/>
      <c r="L28" s="119"/>
      <c r="M28" s="120"/>
      <c r="N28" s="119"/>
      <c r="O28" s="119"/>
    </row>
    <row r="29" spans="1:15" x14ac:dyDescent="0.2">
      <c r="A29" s="100" t="s">
        <v>107</v>
      </c>
      <c r="B29" s="243" t="s">
        <v>439</v>
      </c>
      <c r="C29" s="232" t="s">
        <v>18</v>
      </c>
      <c r="D29" s="233">
        <v>2</v>
      </c>
      <c r="E29" s="230"/>
      <c r="F29" s="129"/>
      <c r="G29" s="120"/>
      <c r="H29" s="121"/>
      <c r="I29" s="120"/>
      <c r="J29" s="119"/>
      <c r="K29" s="120"/>
      <c r="L29" s="119"/>
      <c r="M29" s="120"/>
      <c r="N29" s="119"/>
      <c r="O29" s="119"/>
    </row>
    <row r="30" spans="1:15" x14ac:dyDescent="0.2">
      <c r="A30" s="100" t="s">
        <v>105</v>
      </c>
      <c r="B30" s="243" t="s">
        <v>440</v>
      </c>
      <c r="C30" s="277" t="s">
        <v>18</v>
      </c>
      <c r="D30" s="231">
        <v>4</v>
      </c>
      <c r="E30" s="230"/>
      <c r="F30" s="129"/>
      <c r="G30" s="120"/>
      <c r="H30" s="121"/>
      <c r="I30" s="120"/>
      <c r="J30" s="119"/>
      <c r="K30" s="120"/>
      <c r="L30" s="119"/>
      <c r="M30" s="120"/>
      <c r="N30" s="119"/>
      <c r="O30" s="119"/>
    </row>
    <row r="31" spans="1:15" x14ac:dyDescent="0.2">
      <c r="A31" s="100" t="s">
        <v>103</v>
      </c>
      <c r="B31" s="243" t="s">
        <v>441</v>
      </c>
      <c r="C31" s="277" t="s">
        <v>4</v>
      </c>
      <c r="D31" s="233">
        <v>3</v>
      </c>
      <c r="E31" s="230"/>
      <c r="F31" s="129"/>
      <c r="G31" s="120"/>
      <c r="H31" s="121"/>
      <c r="I31" s="120"/>
      <c r="J31" s="119"/>
      <c r="K31" s="120"/>
      <c r="L31" s="119"/>
      <c r="M31" s="120"/>
      <c r="N31" s="119"/>
      <c r="O31" s="119"/>
    </row>
    <row r="32" spans="1:15" ht="25.5" x14ac:dyDescent="0.2">
      <c r="A32" s="100" t="s">
        <v>101</v>
      </c>
      <c r="B32" s="243" t="s">
        <v>442</v>
      </c>
      <c r="C32" s="277" t="s">
        <v>20</v>
      </c>
      <c r="D32" s="233">
        <v>1</v>
      </c>
      <c r="E32" s="230"/>
      <c r="F32" s="129"/>
      <c r="G32" s="120"/>
      <c r="H32" s="121"/>
      <c r="I32" s="120"/>
      <c r="J32" s="119"/>
      <c r="K32" s="120"/>
      <c r="L32" s="119"/>
      <c r="M32" s="120"/>
      <c r="N32" s="119"/>
      <c r="O32" s="119"/>
    </row>
    <row r="33" spans="1:15" ht="25.5" x14ac:dyDescent="0.2">
      <c r="A33" s="100" t="s">
        <v>99</v>
      </c>
      <c r="B33" s="243" t="s">
        <v>443</v>
      </c>
      <c r="C33" s="232" t="s">
        <v>20</v>
      </c>
      <c r="D33" s="233">
        <v>1</v>
      </c>
      <c r="E33" s="230"/>
      <c r="F33" s="129"/>
      <c r="G33" s="120"/>
      <c r="H33" s="121"/>
      <c r="I33" s="120"/>
      <c r="J33" s="119"/>
      <c r="K33" s="120"/>
      <c r="L33" s="119"/>
      <c r="M33" s="120"/>
      <c r="N33" s="119"/>
      <c r="O33" s="119"/>
    </row>
    <row r="34" spans="1:15" x14ac:dyDescent="0.2">
      <c r="J34" s="289" t="s">
        <v>12</v>
      </c>
      <c r="K34" s="110"/>
      <c r="L34" s="110"/>
      <c r="M34" s="110"/>
      <c r="N34" s="110"/>
      <c r="O34" s="109"/>
    </row>
    <row r="35" spans="1:15" x14ac:dyDescent="0.2">
      <c r="J35" s="108"/>
      <c r="K35" s="107"/>
      <c r="L35" s="107"/>
      <c r="M35" s="107"/>
      <c r="N35" s="107"/>
      <c r="O35" s="106"/>
    </row>
    <row r="36" spans="1:15" x14ac:dyDescent="0.2">
      <c r="A36" s="3"/>
      <c r="B36" s="278" t="s">
        <v>448</v>
      </c>
      <c r="C36" s="280"/>
      <c r="D36" s="281"/>
      <c r="E36" s="281"/>
      <c r="F36" s="281"/>
      <c r="G36" s="281"/>
      <c r="H36" s="281"/>
      <c r="I36" s="281"/>
      <c r="J36" s="282" t="s">
        <v>48</v>
      </c>
      <c r="K36" s="282"/>
      <c r="L36" s="282"/>
      <c r="M36" s="282"/>
      <c r="N36" s="282"/>
      <c r="O36" s="282"/>
    </row>
    <row r="37" spans="1:15" x14ac:dyDescent="0.2">
      <c r="A37" s="3"/>
      <c r="B37" s="283" t="s">
        <v>14</v>
      </c>
      <c r="C37" s="284"/>
      <c r="D37" s="285"/>
      <c r="E37" s="281"/>
      <c r="F37" s="281"/>
      <c r="G37" s="281"/>
      <c r="H37" s="281"/>
      <c r="I37" s="281"/>
      <c r="J37" s="19" t="s">
        <v>21</v>
      </c>
      <c r="K37" s="40"/>
      <c r="L37" s="40"/>
      <c r="M37" s="285"/>
      <c r="N37" s="285"/>
      <c r="O37" s="26"/>
    </row>
    <row r="38" spans="1:15" x14ac:dyDescent="0.2">
      <c r="A38" s="3"/>
      <c r="B38" s="286"/>
      <c r="C38" s="281"/>
      <c r="D38" s="281"/>
      <c r="E38" s="281"/>
      <c r="F38" s="281"/>
      <c r="G38" s="281"/>
      <c r="H38" s="281"/>
      <c r="I38" s="281"/>
      <c r="J38" s="83"/>
      <c r="K38" s="83"/>
      <c r="L38" s="83"/>
      <c r="M38" s="281"/>
      <c r="N38" s="281"/>
      <c r="O38" s="26"/>
    </row>
    <row r="39" spans="1:15" x14ac:dyDescent="0.2">
      <c r="A39" s="3"/>
      <c r="B39" s="279" t="s">
        <v>46</v>
      </c>
      <c r="C39" s="281"/>
      <c r="D39" s="281"/>
      <c r="E39" s="281"/>
      <c r="F39" s="281"/>
      <c r="G39" s="281"/>
      <c r="H39" s="281"/>
      <c r="I39" s="281"/>
      <c r="J39" s="83" t="s">
        <v>41</v>
      </c>
      <c r="K39" s="83"/>
      <c r="L39" s="280"/>
      <c r="M39" s="281"/>
      <c r="N39" s="281"/>
      <c r="O39" s="26"/>
    </row>
    <row r="40" spans="1:15" x14ac:dyDescent="0.2">
      <c r="E40" s="89"/>
    </row>
  </sheetData>
  <customSheetViews>
    <customSheetView guid="{5F9A6A82-E586-4BF8-9268-72B89D96A9AB}" scale="125" showPageBreaks="1" printArea="1" view="pageBreakPreview">
      <selection activeCell="C5" sqref="C5"/>
      <pageMargins left="0.75" right="0.75" top="1" bottom="1" header="0.5" footer="0.5"/>
      <pageSetup paperSize="9" orientation="landscape" horizontalDpi="4294967292" verticalDpi="4294967292" r:id="rId1"/>
      <headerFooter alignWithMargins="0">
        <oddHeader>&amp;C&amp;12LOKĀLĀ TĀME Nr. 1-2
&amp;"Arial,Bold"&amp;U0,4kV PĒCUZSKAITES ELEKTROTĪKLI.</oddHeader>
        <oddFooter>&amp;C&amp;8&amp;P</oddFooter>
      </headerFooter>
    </customSheetView>
    <customSheetView guid="{42FBF2DC-D199-FC48-8DEB-CE35049FEA5C}" scale="125">
      <selection activeCell="C5" sqref="C5"/>
      <pageMargins left="0.7" right="0.7" top="0.75" bottom="0.75" header="0.3" footer="0.3"/>
      <pageSetup paperSize="9" orientation="landscape" horizontalDpi="4294967292" verticalDpi="4294967292"/>
      <headerFooter alignWithMargins="0">
        <oddHeader>&amp;C&amp;12LOKĀLĀ TĀME Nr. 1-2
&amp;"Arial,Bold"&amp;U0,4kV PĒCUZSKAITES ELEKTROTĪKLI.</oddHeader>
        <oddFooter>&amp;C&amp;8&amp;P</oddFooter>
      </headerFooter>
    </customSheetView>
  </customSheetViews>
  <mergeCells count="7">
    <mergeCell ref="C2:O2"/>
    <mergeCell ref="A7:A8"/>
    <mergeCell ref="B7:B8"/>
    <mergeCell ref="C7:C8"/>
    <mergeCell ref="D7:D8"/>
    <mergeCell ref="E7:J7"/>
    <mergeCell ref="K7:O7"/>
  </mergeCells>
  <phoneticPr fontId="2" type="noConversion"/>
  <pageMargins left="0.75" right="0.75" top="1" bottom="1" header="0.5" footer="0.5"/>
  <pageSetup paperSize="9" orientation="landscape" horizontalDpi="4294967292" verticalDpi="4294967292" r:id="rId2"/>
  <headerFooter alignWithMargins="0">
    <oddHeader>&amp;C&amp;12LOKĀLĀ TĀME Nr. 1-2
&amp;"Arial,Bold"&amp;U0,4kV PĒCUZSKAITES ELEKTROTĪKLI.</oddHeader>
    <oddFooter>&amp;C&amp;8&amp;P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0"/>
  <sheetViews>
    <sheetView topLeftCell="A8" workbookViewId="0">
      <selection activeCell="C19" sqref="C19:C22"/>
    </sheetView>
  </sheetViews>
  <sheetFormatPr defaultColWidth="8.85546875" defaultRowHeight="12.75" x14ac:dyDescent="0.2"/>
  <cols>
    <col min="1" max="1" width="10.28515625" style="10" customWidth="1"/>
    <col min="2" max="2" width="61.42578125" style="10" customWidth="1"/>
    <col min="3" max="3" width="21.85546875" style="10" customWidth="1"/>
    <col min="4" max="16384" width="8.85546875" style="10"/>
  </cols>
  <sheetData>
    <row r="1" spans="1:10" ht="18.75" customHeight="1" x14ac:dyDescent="0.3">
      <c r="B1" s="313" t="s">
        <v>15</v>
      </c>
      <c r="C1" s="314"/>
    </row>
    <row r="2" spans="1:10" x14ac:dyDescent="0.2">
      <c r="B2" s="314" t="s">
        <v>16</v>
      </c>
      <c r="C2" s="314"/>
    </row>
    <row r="3" spans="1:10" x14ac:dyDescent="0.2">
      <c r="B3" s="315" t="s">
        <v>17</v>
      </c>
      <c r="C3" s="315"/>
    </row>
    <row r="4" spans="1:10" x14ac:dyDescent="0.2">
      <c r="B4" s="25"/>
      <c r="C4" s="25"/>
    </row>
    <row r="5" spans="1:10" x14ac:dyDescent="0.2">
      <c r="B5" s="316" t="s">
        <v>458</v>
      </c>
      <c r="C5" s="316"/>
    </row>
    <row r="9" spans="1:10" ht="18.75" x14ac:dyDescent="0.2">
      <c r="A9" s="318" t="s">
        <v>3</v>
      </c>
      <c r="B9" s="318"/>
      <c r="C9" s="318"/>
    </row>
    <row r="10" spans="1:10" x14ac:dyDescent="0.2">
      <c r="A10" s="1"/>
      <c r="B10" s="1"/>
      <c r="C10" s="1"/>
    </row>
    <row r="11" spans="1:10" ht="15" customHeight="1" x14ac:dyDescent="0.25">
      <c r="A11" s="323" t="s">
        <v>77</v>
      </c>
      <c r="B11" s="324"/>
      <c r="C11" s="324"/>
      <c r="D11" s="324"/>
      <c r="E11" s="324"/>
      <c r="F11" s="324"/>
      <c r="G11" s="324"/>
      <c r="H11" s="324"/>
      <c r="I11" s="324"/>
      <c r="J11" s="2"/>
    </row>
    <row r="12" spans="1:10" ht="15" customHeight="1" x14ac:dyDescent="0.25">
      <c r="A12" s="324"/>
      <c r="B12" s="324"/>
      <c r="C12" s="324"/>
      <c r="D12" s="324"/>
      <c r="E12" s="324"/>
      <c r="F12" s="324"/>
      <c r="G12" s="324"/>
      <c r="H12" s="324"/>
      <c r="I12" s="324"/>
      <c r="J12" s="2"/>
    </row>
    <row r="13" spans="1:10" ht="15.75" customHeight="1" x14ac:dyDescent="0.25">
      <c r="A13" s="324" t="s">
        <v>78</v>
      </c>
      <c r="B13" s="324"/>
      <c r="C13" s="324"/>
      <c r="D13" s="324"/>
      <c r="E13" s="324"/>
      <c r="F13" s="324"/>
      <c r="G13" s="324"/>
      <c r="H13" s="324"/>
      <c r="I13" s="324"/>
      <c r="J13" s="2"/>
    </row>
    <row r="14" spans="1:10" ht="15" x14ac:dyDescent="0.25">
      <c r="A14" s="320" t="s">
        <v>0</v>
      </c>
      <c r="B14" s="320"/>
      <c r="C14" s="11"/>
    </row>
    <row r="15" spans="1:10" x14ac:dyDescent="0.2">
      <c r="A15" s="1"/>
      <c r="B15" s="1"/>
      <c r="C15" s="1"/>
    </row>
    <row r="16" spans="1:10" ht="15" x14ac:dyDescent="0.2">
      <c r="A16" s="7"/>
      <c r="B16" s="9" t="s">
        <v>42</v>
      </c>
      <c r="C16" s="9"/>
      <c r="D16" s="9"/>
      <c r="E16" s="9"/>
    </row>
    <row r="17" spans="1:8" x14ac:dyDescent="0.2">
      <c r="A17" s="4"/>
      <c r="B17" s="4"/>
      <c r="C17" s="4"/>
    </row>
    <row r="18" spans="1:8" ht="31.5" x14ac:dyDescent="0.2">
      <c r="A18" s="5" t="s">
        <v>1</v>
      </c>
      <c r="B18" s="5" t="s">
        <v>2</v>
      </c>
      <c r="C18" s="5" t="s">
        <v>22</v>
      </c>
    </row>
    <row r="19" spans="1:8" ht="15.75" x14ac:dyDescent="0.2">
      <c r="A19" s="74">
        <v>1</v>
      </c>
      <c r="B19" s="75" t="s">
        <v>75</v>
      </c>
      <c r="C19" s="73"/>
    </row>
    <row r="20" spans="1:8" ht="15.75" x14ac:dyDescent="0.25">
      <c r="A20" s="20"/>
      <c r="B20" s="22" t="s">
        <v>12</v>
      </c>
      <c r="C20" s="17"/>
    </row>
    <row r="21" spans="1:8" ht="15.75" x14ac:dyDescent="0.2">
      <c r="A21" s="321" t="s">
        <v>19</v>
      </c>
      <c r="B21" s="322"/>
      <c r="C21" s="16"/>
    </row>
    <row r="22" spans="1:8" ht="15.75" x14ac:dyDescent="0.25">
      <c r="A22" s="319" t="s">
        <v>6</v>
      </c>
      <c r="B22" s="319"/>
      <c r="C22" s="17"/>
    </row>
    <row r="25" spans="1:8" x14ac:dyDescent="0.2">
      <c r="A25" s="12"/>
      <c r="B25" s="18" t="s">
        <v>43</v>
      </c>
      <c r="E25" s="12"/>
      <c r="F25" s="12"/>
      <c r="G25" s="12"/>
      <c r="H25" s="12"/>
    </row>
    <row r="26" spans="1:8" x14ac:dyDescent="0.2">
      <c r="A26" s="13"/>
      <c r="B26" s="19" t="s">
        <v>14</v>
      </c>
      <c r="E26" s="14"/>
      <c r="F26" s="15"/>
      <c r="G26" s="12"/>
      <c r="H26" s="12"/>
    </row>
    <row r="27" spans="1:8" x14ac:dyDescent="0.2">
      <c r="A27" s="13"/>
      <c r="C27" s="14"/>
      <c r="D27" s="14"/>
      <c r="E27" s="14"/>
      <c r="F27" s="15"/>
      <c r="G27" s="12"/>
      <c r="H27" s="12"/>
    </row>
    <row r="28" spans="1:8" x14ac:dyDescent="0.2">
      <c r="A28" s="12"/>
      <c r="B28" s="10" t="s">
        <v>41</v>
      </c>
      <c r="C28" s="12"/>
      <c r="D28" s="12"/>
      <c r="E28" s="12"/>
      <c r="F28" s="12"/>
      <c r="G28" s="12"/>
      <c r="H28" s="12"/>
    </row>
    <row r="29" spans="1:8" x14ac:dyDescent="0.2">
      <c r="A29" s="15"/>
      <c r="B29" s="15"/>
      <c r="C29" s="15"/>
      <c r="D29" s="15"/>
      <c r="E29" s="15"/>
      <c r="F29" s="12"/>
      <c r="G29" s="12"/>
      <c r="H29" s="12"/>
    </row>
    <row r="30" spans="1:8" x14ac:dyDescent="0.2">
      <c r="A30" s="317"/>
      <c r="B30" s="317"/>
      <c r="C30" s="317"/>
      <c r="D30" s="317"/>
      <c r="E30" s="317"/>
      <c r="G30" s="317"/>
      <c r="H30" s="317"/>
    </row>
  </sheetData>
  <customSheetViews>
    <customSheetView guid="{5F9A6A82-E586-4BF8-9268-72B89D96A9AB}" topLeftCell="A8">
      <selection activeCell="C19" sqref="C19:C22"/>
      <pageMargins left="0.75" right="0.75" top="1" bottom="1" header="0.5" footer="0.5"/>
      <pageSetup paperSize="9" orientation="landscape"/>
    </customSheetView>
    <customSheetView guid="{42FBF2DC-D199-FC48-8DEB-CE35049FEA5C}">
      <selection activeCell="A20" sqref="A20:XFD20"/>
      <pageMargins left="0.7" right="0.7" top="0.75" bottom="0.75" header="0.3" footer="0.3"/>
      <pageSetup paperSize="9" orientation="landscape"/>
    </customSheetView>
  </customSheetViews>
  <mergeCells count="12">
    <mergeCell ref="G30:H30"/>
    <mergeCell ref="A9:C9"/>
    <mergeCell ref="A22:B22"/>
    <mergeCell ref="A14:B14"/>
    <mergeCell ref="A21:B21"/>
    <mergeCell ref="A11:I12"/>
    <mergeCell ref="A13:I13"/>
    <mergeCell ref="B1:C1"/>
    <mergeCell ref="B2:C2"/>
    <mergeCell ref="B3:C3"/>
    <mergeCell ref="B5:C5"/>
    <mergeCell ref="A30:E30"/>
  </mergeCells>
  <phoneticPr fontId="2" type="noConversion"/>
  <pageMargins left="0.75" right="0.75" top="1" bottom="1" header="0.5" footer="0.5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9" sqref="B9"/>
    </sheetView>
  </sheetViews>
  <sheetFormatPr defaultColWidth="8.85546875" defaultRowHeight="12.75" x14ac:dyDescent="0.2"/>
  <cols>
    <col min="1" max="1" width="7" style="10" customWidth="1"/>
    <col min="2" max="2" width="8.28515625" style="10" customWidth="1"/>
    <col min="3" max="3" width="34.42578125" style="10" customWidth="1"/>
    <col min="4" max="4" width="11.140625" style="10" customWidth="1"/>
    <col min="5" max="5" width="13" style="10" customWidth="1"/>
    <col min="6" max="6" width="11.42578125" style="10" bestFit="1" customWidth="1"/>
    <col min="7" max="7" width="11.7109375" style="10" customWidth="1"/>
    <col min="8" max="8" width="12.42578125" style="10" customWidth="1"/>
    <col min="9" max="9" width="11.28515625" style="10" customWidth="1"/>
    <col min="10" max="10" width="33.7109375" style="10" customWidth="1"/>
    <col min="11" max="16384" width="8.85546875" style="10"/>
  </cols>
  <sheetData>
    <row r="1" spans="1:10" ht="15.75" x14ac:dyDescent="0.25">
      <c r="A1" s="325" t="s">
        <v>40</v>
      </c>
      <c r="B1" s="325"/>
      <c r="C1" s="325"/>
      <c r="D1" s="325"/>
      <c r="E1" s="325"/>
      <c r="F1" s="325"/>
      <c r="G1" s="325"/>
      <c r="H1" s="325"/>
      <c r="I1" s="325"/>
      <c r="J1" s="2"/>
    </row>
    <row r="2" spans="1:10" ht="16.5" thickBot="1" x14ac:dyDescent="0.3">
      <c r="A2" s="326"/>
      <c r="B2" s="326"/>
      <c r="C2" s="326"/>
      <c r="D2" s="326"/>
      <c r="E2" s="326"/>
      <c r="F2" s="326"/>
      <c r="G2" s="326"/>
      <c r="H2" s="326"/>
      <c r="I2" s="326"/>
      <c r="J2" s="2"/>
    </row>
    <row r="3" spans="1:10" ht="15.75" x14ac:dyDescent="0.25">
      <c r="A3" s="327" t="s">
        <v>8</v>
      </c>
      <c r="B3" s="327"/>
      <c r="C3" s="327"/>
      <c r="D3" s="327"/>
      <c r="E3" s="327"/>
      <c r="F3" s="327"/>
      <c r="G3" s="327"/>
      <c r="H3" s="327"/>
      <c r="I3" s="327"/>
      <c r="J3" s="2"/>
    </row>
    <row r="4" spans="1:10" ht="11.25" customHeight="1" x14ac:dyDescent="0.25">
      <c r="J4" s="2"/>
    </row>
    <row r="5" spans="1:10" ht="15" customHeight="1" x14ac:dyDescent="0.25">
      <c r="A5" s="323" t="s">
        <v>77</v>
      </c>
      <c r="B5" s="324"/>
      <c r="C5" s="324"/>
      <c r="D5" s="324"/>
      <c r="E5" s="324"/>
      <c r="F5" s="324"/>
      <c r="G5" s="324"/>
      <c r="H5" s="324"/>
      <c r="I5" s="324"/>
      <c r="J5" s="2"/>
    </row>
    <row r="6" spans="1:10" ht="15" customHeight="1" x14ac:dyDescent="0.25">
      <c r="A6" s="324"/>
      <c r="B6" s="324"/>
      <c r="C6" s="324"/>
      <c r="D6" s="324"/>
      <c r="E6" s="324"/>
      <c r="F6" s="324"/>
      <c r="G6" s="324"/>
      <c r="H6" s="324"/>
      <c r="I6" s="324"/>
      <c r="J6" s="2"/>
    </row>
    <row r="7" spans="1:10" ht="15" customHeight="1" x14ac:dyDescent="0.25">
      <c r="A7" s="324" t="s">
        <v>78</v>
      </c>
      <c r="B7" s="324"/>
      <c r="C7" s="324"/>
      <c r="D7" s="324"/>
      <c r="E7" s="324"/>
      <c r="F7" s="324"/>
      <c r="G7" s="324"/>
      <c r="H7" s="324"/>
      <c r="I7" s="324"/>
      <c r="J7" s="2"/>
    </row>
    <row r="8" spans="1:10" ht="15" customHeight="1" x14ac:dyDescent="0.25">
      <c r="A8" s="41" t="s">
        <v>0</v>
      </c>
      <c r="B8" s="3"/>
      <c r="C8" s="23"/>
      <c r="D8" s="9"/>
      <c r="E8" s="33"/>
      <c r="F8" s="33"/>
      <c r="G8" s="33"/>
      <c r="H8" s="6"/>
      <c r="J8" s="2"/>
    </row>
    <row r="9" spans="1:10" ht="15.75" x14ac:dyDescent="0.25">
      <c r="A9" s="42"/>
      <c r="B9" s="43"/>
      <c r="C9" s="44"/>
      <c r="D9" s="45"/>
      <c r="E9" s="46"/>
      <c r="F9" s="46"/>
      <c r="G9" s="46"/>
      <c r="H9" s="46"/>
      <c r="I9" s="46"/>
      <c r="J9" s="2"/>
    </row>
    <row r="10" spans="1:10" ht="15.75" x14ac:dyDescent="0.25">
      <c r="A10" s="42"/>
      <c r="B10" s="47"/>
      <c r="C10" s="44"/>
      <c r="D10" s="45"/>
      <c r="E10" s="48"/>
      <c r="F10" s="46"/>
      <c r="G10" s="46"/>
      <c r="H10" s="46"/>
      <c r="I10" s="46"/>
      <c r="J10" s="2"/>
    </row>
    <row r="11" spans="1:10" ht="15.75" x14ac:dyDescent="0.25">
      <c r="A11" s="42"/>
      <c r="B11" s="47"/>
      <c r="C11" s="49"/>
      <c r="D11" s="49"/>
      <c r="E11" s="48"/>
      <c r="F11" s="46"/>
      <c r="G11" s="46"/>
      <c r="H11" s="46"/>
      <c r="I11" s="46"/>
      <c r="J11" s="2"/>
    </row>
    <row r="12" spans="1:10" ht="11.25" customHeight="1" x14ac:dyDescent="0.25">
      <c r="F12" s="50"/>
      <c r="J12" s="2"/>
    </row>
    <row r="13" spans="1:10" ht="19.5" customHeight="1" x14ac:dyDescent="0.25">
      <c r="A13" s="333" t="s">
        <v>24</v>
      </c>
      <c r="B13" s="339" t="s">
        <v>25</v>
      </c>
      <c r="C13" s="340" t="s">
        <v>26</v>
      </c>
      <c r="D13" s="52"/>
      <c r="E13" s="330" t="s">
        <v>27</v>
      </c>
      <c r="F13" s="333" t="s">
        <v>28</v>
      </c>
      <c r="G13" s="333"/>
      <c r="H13" s="333"/>
      <c r="I13" s="337" t="s">
        <v>29</v>
      </c>
      <c r="J13" s="2"/>
    </row>
    <row r="14" spans="1:10" ht="27" customHeight="1" x14ac:dyDescent="0.25">
      <c r="A14" s="333"/>
      <c r="B14" s="339"/>
      <c r="C14" s="341"/>
      <c r="D14" s="53"/>
      <c r="E14" s="330"/>
      <c r="F14" s="51" t="s">
        <v>30</v>
      </c>
      <c r="G14" s="51" t="s">
        <v>31</v>
      </c>
      <c r="H14" s="51" t="s">
        <v>32</v>
      </c>
      <c r="I14" s="338"/>
      <c r="J14" s="2"/>
    </row>
    <row r="15" spans="1:10" ht="27" customHeight="1" x14ac:dyDescent="0.25">
      <c r="A15" s="24">
        <v>1</v>
      </c>
      <c r="B15" s="34">
        <v>1</v>
      </c>
      <c r="C15" s="328" t="s">
        <v>333</v>
      </c>
      <c r="D15" s="329"/>
      <c r="E15" s="54"/>
      <c r="F15" s="76"/>
      <c r="G15" s="76"/>
      <c r="H15" s="76"/>
      <c r="I15" s="76"/>
      <c r="J15" s="2"/>
    </row>
    <row r="16" spans="1:10" ht="54" customHeight="1" x14ac:dyDescent="0.25">
      <c r="A16" s="24">
        <v>2</v>
      </c>
      <c r="B16" s="34">
        <v>2</v>
      </c>
      <c r="C16" s="328" t="s">
        <v>452</v>
      </c>
      <c r="D16" s="329"/>
      <c r="E16" s="55"/>
      <c r="F16" s="77"/>
      <c r="G16" s="77"/>
      <c r="H16" s="77"/>
      <c r="I16" s="77"/>
      <c r="J16" s="2"/>
    </row>
    <row r="17" spans="1:12" ht="30.75" customHeight="1" x14ac:dyDescent="0.25">
      <c r="A17" s="24">
        <v>3</v>
      </c>
      <c r="B17" s="34">
        <v>3</v>
      </c>
      <c r="C17" s="342" t="s">
        <v>334</v>
      </c>
      <c r="D17" s="343"/>
      <c r="E17" s="55"/>
      <c r="F17" s="77"/>
      <c r="G17" s="77"/>
      <c r="H17" s="77"/>
      <c r="I17" s="77"/>
      <c r="J17" s="2"/>
    </row>
    <row r="18" spans="1:12" ht="30.75" customHeight="1" x14ac:dyDescent="0.25">
      <c r="A18" s="24">
        <v>4</v>
      </c>
      <c r="B18" s="34">
        <v>4</v>
      </c>
      <c r="C18" s="342" t="s">
        <v>335</v>
      </c>
      <c r="D18" s="343"/>
      <c r="E18" s="55"/>
      <c r="F18" s="77"/>
      <c r="G18" s="77"/>
      <c r="H18" s="77"/>
      <c r="I18" s="77"/>
      <c r="J18" s="2"/>
    </row>
    <row r="19" spans="1:12" s="83" customFormat="1" ht="30.75" customHeight="1" x14ac:dyDescent="0.25">
      <c r="A19" s="24">
        <v>5</v>
      </c>
      <c r="B19" s="34"/>
      <c r="C19" s="237" t="s">
        <v>336</v>
      </c>
      <c r="D19" s="84"/>
      <c r="E19" s="55"/>
      <c r="F19" s="77"/>
      <c r="G19" s="77"/>
      <c r="H19" s="77"/>
      <c r="I19" s="77"/>
      <c r="J19" s="2"/>
    </row>
    <row r="20" spans="1:12" s="83" customFormat="1" ht="30.75" customHeight="1" x14ac:dyDescent="0.25">
      <c r="A20" s="24"/>
      <c r="B20" s="34"/>
      <c r="C20" s="237" t="s">
        <v>337</v>
      </c>
      <c r="D20" s="84"/>
      <c r="E20" s="55"/>
      <c r="F20" s="77"/>
      <c r="G20" s="77"/>
      <c r="H20" s="77"/>
      <c r="I20" s="77"/>
      <c r="J20" s="2"/>
    </row>
    <row r="21" spans="1:12" s="83" customFormat="1" ht="30.75" customHeight="1" x14ac:dyDescent="0.25">
      <c r="A21" s="24"/>
      <c r="B21" s="34"/>
      <c r="C21" s="237" t="s">
        <v>338</v>
      </c>
      <c r="D21" s="84"/>
      <c r="E21" s="55"/>
      <c r="F21" s="77"/>
      <c r="G21" s="77"/>
      <c r="H21" s="77"/>
      <c r="I21" s="77"/>
      <c r="J21" s="2"/>
    </row>
    <row r="22" spans="1:12" ht="15.75" x14ac:dyDescent="0.25">
      <c r="A22" s="56" t="s">
        <v>5</v>
      </c>
      <c r="B22" s="57" t="s">
        <v>5</v>
      </c>
      <c r="C22" s="331" t="s">
        <v>33</v>
      </c>
      <c r="D22" s="332"/>
      <c r="E22" s="58"/>
      <c r="F22" s="78"/>
      <c r="G22" s="78"/>
      <c r="H22" s="78"/>
      <c r="I22" s="78"/>
      <c r="J22" s="2"/>
    </row>
    <row r="23" spans="1:12" ht="15.75" customHeight="1" x14ac:dyDescent="0.25">
      <c r="A23" s="334" t="s">
        <v>34</v>
      </c>
      <c r="B23" s="335"/>
      <c r="C23" s="336"/>
      <c r="D23" s="59" t="s">
        <v>74</v>
      </c>
      <c r="E23" s="21"/>
      <c r="F23" s="60"/>
      <c r="G23" s="60"/>
      <c r="H23" s="60"/>
      <c r="I23" s="61"/>
      <c r="J23" s="2"/>
      <c r="L23" s="62"/>
    </row>
    <row r="24" spans="1:12" ht="15.75" customHeight="1" x14ac:dyDescent="0.25">
      <c r="A24" s="344" t="s">
        <v>35</v>
      </c>
      <c r="B24" s="345"/>
      <c r="C24" s="345"/>
      <c r="D24" s="63"/>
      <c r="E24" s="21"/>
      <c r="F24" s="61"/>
      <c r="G24" s="61"/>
      <c r="H24" s="61"/>
      <c r="I24" s="61"/>
      <c r="J24" s="2"/>
    </row>
    <row r="25" spans="1:12" ht="15.75" customHeight="1" x14ac:dyDescent="0.25">
      <c r="A25" s="346" t="s">
        <v>36</v>
      </c>
      <c r="B25" s="347"/>
      <c r="C25" s="347"/>
      <c r="D25" s="59" t="s">
        <v>74</v>
      </c>
      <c r="E25" s="21"/>
      <c r="F25" s="60"/>
      <c r="G25" s="60"/>
      <c r="H25" s="60"/>
      <c r="I25" s="61"/>
      <c r="J25" s="2"/>
    </row>
    <row r="26" spans="1:12" ht="14.25" customHeight="1" x14ac:dyDescent="0.25">
      <c r="A26" s="334" t="s">
        <v>37</v>
      </c>
      <c r="B26" s="335"/>
      <c r="C26" s="335"/>
      <c r="D26" s="64">
        <v>0.2409</v>
      </c>
      <c r="E26" s="21"/>
      <c r="F26" s="65"/>
      <c r="G26" s="61"/>
      <c r="H26" s="61"/>
      <c r="I26" s="61"/>
      <c r="J26" s="2"/>
    </row>
    <row r="27" spans="1:12" ht="15.75" customHeight="1" x14ac:dyDescent="0.25">
      <c r="A27" s="334" t="s">
        <v>38</v>
      </c>
      <c r="B27" s="335"/>
      <c r="C27" s="335"/>
      <c r="D27" s="66"/>
      <c r="E27" s="67"/>
      <c r="F27" s="60"/>
      <c r="G27" s="60"/>
      <c r="H27" s="60"/>
      <c r="I27" s="61"/>
      <c r="J27" s="2"/>
    </row>
    <row r="28" spans="1:12" ht="15.75" customHeight="1" x14ac:dyDescent="0.25">
      <c r="A28" s="68"/>
      <c r="B28" s="68"/>
      <c r="C28" s="68"/>
      <c r="D28" s="69"/>
      <c r="E28" s="70"/>
      <c r="F28" s="71"/>
      <c r="G28" s="71"/>
      <c r="H28" s="71"/>
      <c r="I28" s="8"/>
      <c r="J28" s="2"/>
    </row>
    <row r="29" spans="1:12" ht="15.75" customHeight="1" x14ac:dyDescent="0.25">
      <c r="A29" s="68"/>
      <c r="B29" s="68"/>
      <c r="C29" s="68"/>
      <c r="D29" s="69"/>
      <c r="E29" s="70"/>
      <c r="F29" s="71"/>
      <c r="G29" s="71"/>
      <c r="H29" s="71"/>
      <c r="I29" s="8"/>
      <c r="J29" s="2"/>
    </row>
    <row r="30" spans="1:12" x14ac:dyDescent="0.2">
      <c r="C30" s="18" t="s">
        <v>44</v>
      </c>
    </row>
    <row r="31" spans="1:12" x14ac:dyDescent="0.2">
      <c r="C31" s="19" t="s">
        <v>14</v>
      </c>
    </row>
    <row r="32" spans="1:12" x14ac:dyDescent="0.2">
      <c r="C32" s="10" t="s">
        <v>41</v>
      </c>
    </row>
    <row r="33" spans="3:6" x14ac:dyDescent="0.2">
      <c r="F33" s="72"/>
    </row>
    <row r="34" spans="3:6" x14ac:dyDescent="0.2">
      <c r="C34" s="18" t="s">
        <v>45</v>
      </c>
    </row>
    <row r="35" spans="3:6" x14ac:dyDescent="0.2">
      <c r="C35" s="19" t="s">
        <v>39</v>
      </c>
    </row>
    <row r="36" spans="3:6" x14ac:dyDescent="0.2">
      <c r="C36" s="10" t="s">
        <v>46</v>
      </c>
    </row>
  </sheetData>
  <customSheetViews>
    <customSheetView guid="{5F9A6A82-E586-4BF8-9268-72B89D96A9AB}" topLeftCell="A19">
      <selection activeCell="E27" sqref="E15:E27"/>
      <pageMargins left="0.75" right="0.75" top="1" bottom="1" header="0.5" footer="0.5"/>
      <pageSetup scale="90" orientation="landscape" verticalDpi="0"/>
    </customSheetView>
    <customSheetView guid="{42FBF2DC-D199-FC48-8DEB-CE35049FEA5C}" topLeftCell="A9">
      <selection activeCell="F21" sqref="F21"/>
      <pageMargins left="0.7" right="0.7" top="0.75" bottom="0.75" header="0.3" footer="0.3"/>
      <pageSetup scale="90" orientation="landscape" verticalDpi="0"/>
    </customSheetView>
  </customSheetViews>
  <mergeCells count="21">
    <mergeCell ref="C22:D22"/>
    <mergeCell ref="F13:H13"/>
    <mergeCell ref="A23:C23"/>
    <mergeCell ref="I13:I14"/>
    <mergeCell ref="A27:C27"/>
    <mergeCell ref="A13:A14"/>
    <mergeCell ref="B13:B14"/>
    <mergeCell ref="C13:C14"/>
    <mergeCell ref="C16:D16"/>
    <mergeCell ref="C17:D17"/>
    <mergeCell ref="C18:D18"/>
    <mergeCell ref="A24:C24"/>
    <mergeCell ref="A25:C25"/>
    <mergeCell ref="A26:C26"/>
    <mergeCell ref="A1:I1"/>
    <mergeCell ref="A2:I2"/>
    <mergeCell ref="A3:I3"/>
    <mergeCell ref="C15:D15"/>
    <mergeCell ref="E13:E14"/>
    <mergeCell ref="A5:I6"/>
    <mergeCell ref="A7:I7"/>
  </mergeCells>
  <pageMargins left="0.75" right="0.75" top="1" bottom="1" header="0.5" footer="0.5"/>
  <pageSetup scale="90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K32" sqref="K32:O32"/>
    </sheetView>
  </sheetViews>
  <sheetFormatPr defaultColWidth="8.85546875" defaultRowHeight="12.75" x14ac:dyDescent="0.2"/>
  <cols>
    <col min="1" max="1" width="5.7109375" style="88" customWidth="1"/>
    <col min="2" max="2" width="38.4257812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6.85546875" style="96" customWidth="1"/>
    <col min="9" max="9" width="6.28515625" style="96" customWidth="1"/>
    <col min="10" max="10" width="6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79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95" t="s">
        <v>82</v>
      </c>
      <c r="D2" s="184"/>
      <c r="E2" s="184"/>
      <c r="F2" s="183"/>
      <c r="G2" s="182"/>
      <c r="H2" s="182"/>
      <c r="I2" s="182"/>
      <c r="J2" s="182"/>
      <c r="K2" s="182"/>
      <c r="L2" s="182"/>
      <c r="M2" s="182"/>
      <c r="N2" s="182"/>
      <c r="O2" s="181"/>
    </row>
    <row r="3" spans="1:16" ht="15" x14ac:dyDescent="0.2">
      <c r="A3" s="189" t="s">
        <v>85</v>
      </c>
      <c r="B3" s="186"/>
      <c r="C3" s="95" t="s">
        <v>81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94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7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187">
        <f>O32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177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ht="25.5" x14ac:dyDescent="0.2">
      <c r="A10" s="171">
        <v>1</v>
      </c>
      <c r="B10" s="170" t="s">
        <v>126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3" customFormat="1" ht="51" x14ac:dyDescent="0.2">
      <c r="A11" s="124" t="s">
        <v>125</v>
      </c>
      <c r="B11" s="125" t="s">
        <v>124</v>
      </c>
      <c r="C11" s="154" t="s">
        <v>4</v>
      </c>
      <c r="D11" s="162">
        <v>300.5</v>
      </c>
      <c r="E11" s="137"/>
      <c r="F11" s="121"/>
      <c r="G11" s="120"/>
      <c r="H11" s="121"/>
      <c r="I11" s="136"/>
      <c r="J11" s="121"/>
      <c r="K11" s="120"/>
      <c r="L11" s="119"/>
      <c r="M11" s="119"/>
      <c r="N11" s="119"/>
      <c r="O11" s="119"/>
    </row>
    <row r="12" spans="1:16" s="163" customFormat="1" ht="25.5" x14ac:dyDescent="0.2">
      <c r="A12" s="124" t="s">
        <v>123</v>
      </c>
      <c r="B12" s="125" t="s">
        <v>122</v>
      </c>
      <c r="C12" s="154" t="s">
        <v>121</v>
      </c>
      <c r="D12" s="162">
        <f>D11*2</f>
        <v>601</v>
      </c>
      <c r="E12" s="137"/>
      <c r="F12" s="121"/>
      <c r="G12" s="120"/>
      <c r="H12" s="121"/>
      <c r="I12" s="136"/>
      <c r="J12" s="119"/>
      <c r="K12" s="120"/>
      <c r="L12" s="119"/>
      <c r="M12" s="119"/>
      <c r="N12" s="119"/>
      <c r="O12" s="119"/>
    </row>
    <row r="13" spans="1:16" ht="38.25" x14ac:dyDescent="0.2">
      <c r="A13" s="124" t="s">
        <v>120</v>
      </c>
      <c r="B13" s="125" t="s">
        <v>119</v>
      </c>
      <c r="C13" s="154" t="s">
        <v>116</v>
      </c>
      <c r="D13" s="162">
        <f>D11*0.15</f>
        <v>45.074999999999996</v>
      </c>
      <c r="E13" s="153"/>
      <c r="F13" s="121"/>
      <c r="G13" s="120"/>
      <c r="H13" s="119"/>
      <c r="I13" s="120"/>
      <c r="J13" s="119"/>
      <c r="K13" s="120"/>
      <c r="L13" s="119"/>
      <c r="M13" s="119"/>
      <c r="N13" s="119"/>
      <c r="O13" s="119"/>
    </row>
    <row r="14" spans="1:16" ht="25.5" x14ac:dyDescent="0.2">
      <c r="A14" s="124" t="s">
        <v>118</v>
      </c>
      <c r="B14" s="125" t="s">
        <v>117</v>
      </c>
      <c r="C14" s="154" t="s">
        <v>116</v>
      </c>
      <c r="D14" s="162">
        <f>D11*0.319</f>
        <v>95.859499999999997</v>
      </c>
      <c r="E14" s="153"/>
      <c r="F14" s="121"/>
      <c r="G14" s="120"/>
      <c r="H14" s="119"/>
      <c r="I14" s="120"/>
      <c r="J14" s="119"/>
      <c r="K14" s="120"/>
      <c r="L14" s="119"/>
      <c r="M14" s="119"/>
      <c r="N14" s="119"/>
      <c r="O14" s="119"/>
    </row>
    <row r="15" spans="1:16" ht="12.75" customHeight="1" x14ac:dyDescent="0.2">
      <c r="A15" s="124"/>
      <c r="B15" s="161" t="s">
        <v>115</v>
      </c>
      <c r="C15" s="161"/>
      <c r="D15" s="160"/>
      <c r="E15" s="159"/>
      <c r="F15" s="158"/>
      <c r="G15" s="157"/>
      <c r="H15" s="156"/>
      <c r="I15" s="157"/>
      <c r="J15" s="156"/>
      <c r="K15" s="157"/>
      <c r="L15" s="156"/>
      <c r="M15" s="157"/>
      <c r="N15" s="156"/>
      <c r="O15" s="155"/>
    </row>
    <row r="16" spans="1:16" ht="130.5" x14ac:dyDescent="0.2">
      <c r="A16" s="124" t="s">
        <v>114</v>
      </c>
      <c r="B16" s="125" t="s">
        <v>113</v>
      </c>
      <c r="C16" s="154" t="s">
        <v>20</v>
      </c>
      <c r="D16" s="138">
        <v>11</v>
      </c>
      <c r="E16" s="153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s="99" customFormat="1" x14ac:dyDescent="0.2">
      <c r="A17" s="152">
        <v>2</v>
      </c>
      <c r="B17" s="151" t="s">
        <v>112</v>
      </c>
      <c r="C17" s="150"/>
      <c r="D17" s="149"/>
      <c r="E17" s="148"/>
      <c r="F17" s="147"/>
      <c r="G17" s="146"/>
      <c r="H17" s="145"/>
      <c r="I17" s="146"/>
      <c r="J17" s="145"/>
      <c r="K17" s="146"/>
      <c r="L17" s="145"/>
      <c r="M17" s="146"/>
      <c r="N17" s="145"/>
      <c r="O17" s="144"/>
    </row>
    <row r="18" spans="1:15" ht="51" x14ac:dyDescent="0.2">
      <c r="A18" s="100" t="s">
        <v>111</v>
      </c>
      <c r="B18" s="142" t="s">
        <v>110</v>
      </c>
      <c r="C18" s="124" t="s">
        <v>4</v>
      </c>
      <c r="D18" s="143">
        <v>300.5</v>
      </c>
      <c r="E18" s="122"/>
      <c r="F18" s="119"/>
      <c r="G18" s="120"/>
      <c r="H18" s="121"/>
      <c r="I18" s="120"/>
      <c r="J18" s="121"/>
      <c r="K18" s="120"/>
      <c r="L18" s="119"/>
      <c r="M18" s="119"/>
      <c r="N18" s="119"/>
      <c r="O18" s="119"/>
    </row>
    <row r="19" spans="1:15" s="118" customFormat="1" ht="89.25" x14ac:dyDescent="0.2">
      <c r="A19" s="100" t="s">
        <v>109</v>
      </c>
      <c r="B19" s="142" t="s">
        <v>108</v>
      </c>
      <c r="C19" s="124" t="s">
        <v>20</v>
      </c>
      <c r="D19" s="141">
        <v>10</v>
      </c>
      <c r="E19" s="122"/>
      <c r="F19" s="119"/>
      <c r="G19" s="120"/>
      <c r="H19" s="119"/>
      <c r="I19" s="120"/>
      <c r="J19" s="119"/>
      <c r="K19" s="136"/>
      <c r="L19" s="121"/>
      <c r="M19" s="121"/>
      <c r="N19" s="121"/>
      <c r="O19" s="121"/>
    </row>
    <row r="20" spans="1:15" s="118" customFormat="1" ht="51" x14ac:dyDescent="0.2">
      <c r="A20" s="100" t="s">
        <v>107</v>
      </c>
      <c r="B20" s="125" t="s">
        <v>106</v>
      </c>
      <c r="C20" s="124" t="s">
        <v>20</v>
      </c>
      <c r="D20" s="140">
        <v>11</v>
      </c>
      <c r="E20" s="122"/>
      <c r="F20" s="119"/>
      <c r="G20" s="120"/>
      <c r="H20" s="119"/>
      <c r="I20" s="120"/>
      <c r="J20" s="119"/>
      <c r="K20" s="136"/>
      <c r="L20" s="121"/>
      <c r="M20" s="121"/>
      <c r="N20" s="121"/>
      <c r="O20" s="121"/>
    </row>
    <row r="21" spans="1:15" s="118" customFormat="1" x14ac:dyDescent="0.2">
      <c r="A21" s="100" t="s">
        <v>105</v>
      </c>
      <c r="B21" s="139" t="s">
        <v>104</v>
      </c>
      <c r="C21" s="124" t="s">
        <v>18</v>
      </c>
      <c r="D21" s="138">
        <v>11</v>
      </c>
      <c r="E21" s="122"/>
      <c r="F21" s="119"/>
      <c r="G21" s="120"/>
      <c r="H21" s="121"/>
      <c r="I21" s="120"/>
      <c r="J21" s="121"/>
      <c r="K21" s="120"/>
      <c r="L21" s="119"/>
      <c r="M21" s="119"/>
      <c r="N21" s="119"/>
      <c r="O21" s="119"/>
    </row>
    <row r="22" spans="1:15" s="118" customFormat="1" x14ac:dyDescent="0.2">
      <c r="A22" s="100" t="s">
        <v>103</v>
      </c>
      <c r="B22" s="125" t="s">
        <v>102</v>
      </c>
      <c r="C22" s="124" t="s">
        <v>18</v>
      </c>
      <c r="D22" s="138">
        <v>11</v>
      </c>
      <c r="E22" s="137"/>
      <c r="F22" s="119"/>
      <c r="G22" s="120"/>
      <c r="H22" s="121"/>
      <c r="I22" s="136"/>
      <c r="J22" s="121"/>
      <c r="K22" s="120"/>
      <c r="L22" s="119"/>
      <c r="M22" s="119"/>
      <c r="N22" s="119"/>
      <c r="O22" s="119"/>
    </row>
    <row r="23" spans="1:15" s="118" customFormat="1" ht="25.5" x14ac:dyDescent="0.2">
      <c r="A23" s="100" t="s">
        <v>101</v>
      </c>
      <c r="B23" s="135" t="s">
        <v>100</v>
      </c>
      <c r="C23" s="134" t="s">
        <v>18</v>
      </c>
      <c r="D23" s="133">
        <v>20</v>
      </c>
      <c r="E23" s="122"/>
      <c r="F23" s="119"/>
      <c r="G23" s="120"/>
      <c r="H23" s="121"/>
      <c r="I23" s="120"/>
      <c r="J23" s="121"/>
      <c r="K23" s="120"/>
      <c r="L23" s="119"/>
      <c r="M23" s="119"/>
      <c r="N23" s="119"/>
      <c r="O23" s="119"/>
    </row>
    <row r="24" spans="1:15" s="118" customFormat="1" ht="25.5" x14ac:dyDescent="0.2">
      <c r="A24" s="100" t="s">
        <v>99</v>
      </c>
      <c r="B24" s="135" t="s">
        <v>98</v>
      </c>
      <c r="C24" s="134" t="s">
        <v>18</v>
      </c>
      <c r="D24" s="133">
        <v>11</v>
      </c>
      <c r="E24" s="122"/>
      <c r="F24" s="119"/>
      <c r="G24" s="120"/>
      <c r="H24" s="121"/>
      <c r="I24" s="120"/>
      <c r="J24" s="121"/>
      <c r="K24" s="120"/>
      <c r="L24" s="119"/>
      <c r="M24" s="119"/>
      <c r="N24" s="119"/>
      <c r="O24" s="119"/>
    </row>
    <row r="25" spans="1:15" s="118" customFormat="1" x14ac:dyDescent="0.2">
      <c r="A25" s="100" t="s">
        <v>97</v>
      </c>
      <c r="B25" s="125" t="s">
        <v>96</v>
      </c>
      <c r="C25" s="132" t="s">
        <v>23</v>
      </c>
      <c r="D25" s="123">
        <v>1</v>
      </c>
      <c r="E25" s="131"/>
      <c r="F25" s="119"/>
      <c r="G25" s="129"/>
      <c r="H25" s="130"/>
      <c r="I25" s="129"/>
      <c r="J25" s="129"/>
      <c r="K25" s="120"/>
      <c r="L25" s="119"/>
      <c r="M25" s="119"/>
      <c r="N25" s="119"/>
      <c r="O25" s="119"/>
    </row>
    <row r="26" spans="1:15" s="118" customFormat="1" x14ac:dyDescent="0.2">
      <c r="A26" s="100" t="s">
        <v>95</v>
      </c>
      <c r="B26" s="125" t="s">
        <v>94</v>
      </c>
      <c r="C26" s="124" t="s">
        <v>4</v>
      </c>
      <c r="D26" s="127">
        <f>SUM(D18:D18)</f>
        <v>300.5</v>
      </c>
      <c r="E26" s="122"/>
      <c r="F26" s="119"/>
      <c r="G26" s="120"/>
      <c r="H26" s="121"/>
      <c r="I26" s="120"/>
      <c r="J26" s="121"/>
      <c r="K26" s="120"/>
      <c r="L26" s="119"/>
      <c r="M26" s="119"/>
      <c r="N26" s="119"/>
      <c r="O26" s="119"/>
    </row>
    <row r="27" spans="1:15" s="118" customFormat="1" x14ac:dyDescent="0.2">
      <c r="A27" s="100" t="s">
        <v>93</v>
      </c>
      <c r="B27" s="128" t="s">
        <v>92</v>
      </c>
      <c r="C27" s="124" t="s">
        <v>4</v>
      </c>
      <c r="D27" s="127">
        <f>SUM(D18:D18)</f>
        <v>300.5</v>
      </c>
      <c r="E27" s="122"/>
      <c r="F27" s="119"/>
      <c r="G27" s="120"/>
      <c r="H27" s="121"/>
      <c r="I27" s="120"/>
      <c r="J27" s="121"/>
      <c r="K27" s="120"/>
      <c r="L27" s="119"/>
      <c r="M27" s="119"/>
      <c r="N27" s="119"/>
      <c r="O27" s="119"/>
    </row>
    <row r="28" spans="1:15" s="118" customFormat="1" x14ac:dyDescent="0.2">
      <c r="A28" s="100" t="s">
        <v>91</v>
      </c>
      <c r="B28" s="125" t="s">
        <v>90</v>
      </c>
      <c r="C28" s="124" t="s">
        <v>18</v>
      </c>
      <c r="D28" s="126">
        <f>SUM(D19:D19)</f>
        <v>10</v>
      </c>
      <c r="E28" s="122"/>
      <c r="F28" s="119"/>
      <c r="G28" s="120"/>
      <c r="H28" s="119"/>
      <c r="I28" s="120"/>
      <c r="J28" s="121"/>
      <c r="K28" s="120"/>
      <c r="L28" s="119"/>
      <c r="M28" s="119"/>
      <c r="N28" s="119"/>
      <c r="O28" s="119"/>
    </row>
    <row r="29" spans="1:15" s="118" customFormat="1" ht="51" x14ac:dyDescent="0.2">
      <c r="A29" s="100" t="s">
        <v>89</v>
      </c>
      <c r="B29" s="125" t="s">
        <v>88</v>
      </c>
      <c r="C29" s="124" t="s">
        <v>86</v>
      </c>
      <c r="D29" s="123">
        <v>32</v>
      </c>
      <c r="E29" s="122"/>
      <c r="F29" s="119"/>
      <c r="G29" s="120"/>
      <c r="H29" s="119"/>
      <c r="I29" s="120"/>
      <c r="J29" s="121"/>
      <c r="K29" s="120"/>
      <c r="L29" s="119"/>
      <c r="M29" s="119"/>
      <c r="N29" s="119"/>
      <c r="O29" s="119"/>
    </row>
    <row r="30" spans="1:15" s="118" customFormat="1" ht="63.75" x14ac:dyDescent="0.2">
      <c r="A30" s="100" t="s">
        <v>87</v>
      </c>
      <c r="B30" s="238" t="s">
        <v>453</v>
      </c>
      <c r="C30" s="124" t="s">
        <v>86</v>
      </c>
      <c r="D30" s="123">
        <v>30</v>
      </c>
      <c r="E30" s="122"/>
      <c r="F30" s="119"/>
      <c r="G30" s="120"/>
      <c r="H30" s="119"/>
      <c r="I30" s="120"/>
      <c r="J30" s="121"/>
      <c r="K30" s="120"/>
      <c r="L30" s="119"/>
      <c r="M30" s="119"/>
      <c r="N30" s="119"/>
      <c r="O30" s="119"/>
    </row>
    <row r="31" spans="1:15" s="99" customFormat="1" x14ac:dyDescent="0.2">
      <c r="A31" s="116"/>
      <c r="B31" s="90"/>
      <c r="C31" s="117"/>
      <c r="D31" s="116"/>
      <c r="E31" s="115"/>
      <c r="F31" s="114"/>
      <c r="G31" s="113"/>
      <c r="H31" s="112"/>
      <c r="I31" s="113"/>
      <c r="J31" s="112"/>
      <c r="K31" s="113"/>
      <c r="L31" s="112"/>
      <c r="M31" s="113"/>
      <c r="N31" s="112"/>
      <c r="O31" s="111"/>
    </row>
    <row r="32" spans="1:15" x14ac:dyDescent="0.2">
      <c r="J32" s="289" t="s">
        <v>12</v>
      </c>
      <c r="K32" s="110"/>
      <c r="L32" s="110"/>
      <c r="M32" s="110"/>
      <c r="N32" s="110"/>
      <c r="O32" s="109"/>
    </row>
    <row r="33" spans="2:15" x14ac:dyDescent="0.2">
      <c r="J33" s="108"/>
      <c r="K33" s="107"/>
      <c r="L33" s="107"/>
      <c r="M33" s="107"/>
      <c r="N33" s="107"/>
      <c r="O33" s="106"/>
    </row>
    <row r="34" spans="2:15" s="3" customFormat="1" x14ac:dyDescent="0.2">
      <c r="B34" s="27" t="s">
        <v>47</v>
      </c>
      <c r="C34" s="28"/>
      <c r="D34" s="29"/>
      <c r="E34" s="29"/>
      <c r="F34" s="29"/>
      <c r="G34" s="29"/>
      <c r="H34" s="29"/>
      <c r="I34" s="29"/>
      <c r="J34" s="35" t="s">
        <v>48</v>
      </c>
      <c r="K34" s="83"/>
      <c r="L34" s="83"/>
      <c r="M34" s="36"/>
      <c r="N34" s="29"/>
      <c r="O34" s="26"/>
    </row>
    <row r="35" spans="2:15" s="3" customFormat="1" x14ac:dyDescent="0.2">
      <c r="B35" s="30" t="s">
        <v>14</v>
      </c>
      <c r="C35" s="37"/>
      <c r="D35" s="38"/>
      <c r="E35" s="29"/>
      <c r="F35" s="29"/>
      <c r="G35" s="29"/>
      <c r="H35" s="29"/>
      <c r="I35" s="29"/>
      <c r="J35" s="39" t="s">
        <v>21</v>
      </c>
      <c r="K35" s="40"/>
      <c r="L35" s="40"/>
      <c r="M35" s="38"/>
      <c r="N35" s="38"/>
      <c r="O35" s="26"/>
    </row>
    <row r="36" spans="2:15" s="3" customFormat="1" x14ac:dyDescent="0.2">
      <c r="B36" s="31"/>
      <c r="C36" s="29"/>
      <c r="D36" s="29"/>
      <c r="E36" s="29"/>
      <c r="F36" s="29"/>
      <c r="G36" s="29"/>
      <c r="H36" s="29"/>
      <c r="I36" s="29"/>
      <c r="J36" s="83"/>
      <c r="K36" s="83"/>
      <c r="L36" s="83"/>
      <c r="M36" s="29"/>
      <c r="N36" s="29"/>
      <c r="O36" s="26"/>
    </row>
    <row r="37" spans="2:15" s="3" customFormat="1" x14ac:dyDescent="0.2">
      <c r="B37" s="32" t="s">
        <v>46</v>
      </c>
      <c r="C37" s="29"/>
      <c r="D37" s="29"/>
      <c r="E37" s="29"/>
      <c r="F37" s="29"/>
      <c r="G37" s="29"/>
      <c r="H37" s="29"/>
      <c r="I37" s="29"/>
      <c r="J37" s="83" t="s">
        <v>41</v>
      </c>
      <c r="K37" s="28"/>
      <c r="L37" s="28"/>
      <c r="M37" s="29"/>
      <c r="N37" s="29"/>
      <c r="O37" s="26"/>
    </row>
  </sheetData>
  <customSheetViews>
    <customSheetView guid="{5F9A6A82-E586-4BF8-9268-72B89D96A9AB}">
      <selection activeCell="K32" sqref="K32:O32"/>
      <pageMargins left="0.75" right="0.75" top="1" bottom="1" header="0.5" footer="0.5"/>
      <pageSetup paperSize="9" orientation="landscape" horizontalDpi="4294967292" verticalDpi="4294967292"/>
      <headerFooter alignWithMargins="0">
        <oddHeader>&amp;C&amp;12LOKĀLĀ TĀME Nr. 1-1
&amp;"Arial,Bold"&amp;USADZĪVES KANALIZĀCIJA K1.</oddHeader>
        <oddFooter>&amp;C&amp;8&amp;P</oddFooter>
      </headerFooter>
    </customSheetView>
    <customSheetView guid="{42FBF2DC-D199-FC48-8DEB-CE35049FEA5C}" topLeftCell="A20">
      <selection activeCell="K32" sqref="K32:O32"/>
      <pageMargins left="0.7" right="0.7" top="0.75" bottom="0.75" header="0.3" footer="0.3"/>
      <pageSetup paperSize="9" orientation="landscape" horizontalDpi="4294967292" verticalDpi="4294967292"/>
      <headerFooter alignWithMargins="0">
        <oddHeader>&amp;C&amp;12LOKĀLĀ TĀME Nr. 1-1
&amp;"Arial,Bold"&amp;USADZĪVES KANALIZĀCIJA K1.</oddHeader>
        <oddFooter>&amp;C&amp;8&amp;P</oddFooter>
      </headerFooter>
    </customSheetView>
  </customSheetViews>
  <mergeCells count="6">
    <mergeCell ref="K7:O7"/>
    <mergeCell ref="E7:J7"/>
    <mergeCell ref="A7:A8"/>
    <mergeCell ref="C7:C8"/>
    <mergeCell ref="D7:D8"/>
    <mergeCell ref="B7:B8"/>
  </mergeCells>
  <phoneticPr fontId="2" type="noConversion"/>
  <pageMargins left="0.75" right="0.75" top="1" bottom="1" header="0.5" footer="0.5"/>
  <pageSetup paperSize="9" orientation="landscape" horizontalDpi="4294967292" verticalDpi="4294967292" r:id="rId1"/>
  <headerFooter alignWithMargins="0">
    <oddHeader>&amp;C&amp;12LOKĀLĀ TĀME Nr. 1-1
&amp;"Arial,Bold"&amp;USADZĪVES KANALIZĀCIJA K1.</oddHeader>
    <oddFooter>&amp;C&amp;8&amp;P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K43" sqref="K43:O43"/>
    </sheetView>
  </sheetViews>
  <sheetFormatPr defaultColWidth="8.85546875" defaultRowHeight="12.75" x14ac:dyDescent="0.2"/>
  <cols>
    <col min="1" max="1" width="5.7109375" style="88" customWidth="1"/>
    <col min="2" max="2" width="38.4257812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6.85546875" style="96" customWidth="1"/>
    <col min="9" max="9" width="6.28515625" style="96" customWidth="1"/>
    <col min="10" max="10" width="6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79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95" t="s">
        <v>82</v>
      </c>
      <c r="D2" s="184"/>
      <c r="E2" s="184"/>
      <c r="F2" s="183"/>
      <c r="G2" s="182"/>
      <c r="H2" s="182"/>
      <c r="I2" s="182"/>
      <c r="J2" s="182"/>
      <c r="K2" s="182"/>
      <c r="L2" s="182"/>
      <c r="M2" s="182"/>
      <c r="N2" s="182"/>
      <c r="O2" s="181"/>
    </row>
    <row r="3" spans="1:16" ht="15" x14ac:dyDescent="0.2">
      <c r="A3" s="189" t="s">
        <v>85</v>
      </c>
      <c r="B3" s="186"/>
      <c r="C3" s="95" t="s">
        <v>81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94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7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187">
        <f>O43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177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ht="25.5" x14ac:dyDescent="0.2">
      <c r="A10" s="171">
        <v>1</v>
      </c>
      <c r="B10" s="170" t="s">
        <v>126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4" customFormat="1" ht="51" x14ac:dyDescent="0.2">
      <c r="A11" s="124" t="s">
        <v>125</v>
      </c>
      <c r="B11" s="125" t="s">
        <v>176</v>
      </c>
      <c r="C11" s="154" t="s">
        <v>4</v>
      </c>
      <c r="D11" s="162">
        <v>9.6999999999999993</v>
      </c>
      <c r="E11" s="137"/>
      <c r="F11" s="121"/>
      <c r="G11" s="120"/>
      <c r="H11" s="121"/>
      <c r="I11" s="136"/>
      <c r="J11" s="121"/>
      <c r="K11" s="120"/>
      <c r="L11" s="119"/>
      <c r="M11" s="119"/>
      <c r="N11" s="119"/>
      <c r="O11" s="119"/>
    </row>
    <row r="12" spans="1:16" s="164" customFormat="1" ht="51" x14ac:dyDescent="0.2">
      <c r="A12" s="124" t="s">
        <v>123</v>
      </c>
      <c r="B12" s="125" t="s">
        <v>175</v>
      </c>
      <c r="C12" s="154" t="s">
        <v>121</v>
      </c>
      <c r="D12" s="162">
        <f>7.7*2</f>
        <v>15.4</v>
      </c>
      <c r="E12" s="137"/>
      <c r="F12" s="121"/>
      <c r="G12" s="120"/>
      <c r="H12" s="121"/>
      <c r="I12" s="136"/>
      <c r="J12" s="119"/>
      <c r="K12" s="120"/>
      <c r="L12" s="119"/>
      <c r="M12" s="119"/>
      <c r="N12" s="119"/>
      <c r="O12" s="119"/>
    </row>
    <row r="13" spans="1:16" s="164" customFormat="1" ht="51" x14ac:dyDescent="0.2">
      <c r="A13" s="124" t="s">
        <v>120</v>
      </c>
      <c r="B13" s="125" t="s">
        <v>174</v>
      </c>
      <c r="C13" s="154" t="s">
        <v>121</v>
      </c>
      <c r="D13" s="162">
        <f>D12</f>
        <v>15.4</v>
      </c>
      <c r="E13" s="137"/>
      <c r="F13" s="121"/>
      <c r="G13" s="120"/>
      <c r="H13" s="121"/>
      <c r="I13" s="136"/>
      <c r="J13" s="121"/>
      <c r="K13" s="120"/>
      <c r="L13" s="119"/>
      <c r="M13" s="119"/>
      <c r="N13" s="119"/>
      <c r="O13" s="119"/>
    </row>
    <row r="14" spans="1:16" s="164" customFormat="1" ht="38.25" x14ac:dyDescent="0.2">
      <c r="A14" s="124" t="s">
        <v>118</v>
      </c>
      <c r="B14" s="125" t="s">
        <v>173</v>
      </c>
      <c r="C14" s="154" t="s">
        <v>116</v>
      </c>
      <c r="D14" s="162">
        <f>D11*0.144</f>
        <v>1.3967999999999998</v>
      </c>
      <c r="E14" s="153"/>
      <c r="F14" s="121"/>
      <c r="G14" s="120"/>
      <c r="H14" s="119"/>
      <c r="I14" s="120"/>
      <c r="J14" s="119"/>
      <c r="K14" s="120"/>
      <c r="L14" s="119"/>
      <c r="M14" s="119"/>
      <c r="N14" s="119"/>
      <c r="O14" s="119"/>
    </row>
    <row r="15" spans="1:16" s="164" customFormat="1" ht="25.5" x14ac:dyDescent="0.2">
      <c r="A15" s="124" t="s">
        <v>114</v>
      </c>
      <c r="B15" s="125" t="s">
        <v>172</v>
      </c>
      <c r="C15" s="154" t="s">
        <v>116</v>
      </c>
      <c r="D15" s="162">
        <f>D11*0.422</f>
        <v>4.0933999999999999</v>
      </c>
      <c r="E15" s="153"/>
      <c r="F15" s="121"/>
      <c r="G15" s="120"/>
      <c r="H15" s="119"/>
      <c r="I15" s="120"/>
      <c r="J15" s="119"/>
      <c r="K15" s="120"/>
      <c r="L15" s="119"/>
      <c r="M15" s="119"/>
      <c r="N15" s="119"/>
      <c r="O15" s="119"/>
    </row>
    <row r="16" spans="1:16" s="164" customFormat="1" x14ac:dyDescent="0.2">
      <c r="A16" s="124"/>
      <c r="B16" s="161" t="s">
        <v>115</v>
      </c>
      <c r="C16" s="161"/>
      <c r="D16" s="160"/>
      <c r="E16" s="167"/>
      <c r="F16" s="165"/>
      <c r="G16" s="166"/>
      <c r="H16" s="165"/>
      <c r="I16" s="166"/>
      <c r="J16" s="165"/>
      <c r="K16" s="166"/>
      <c r="L16" s="165"/>
      <c r="M16" s="166"/>
      <c r="N16" s="165"/>
      <c r="O16" s="165"/>
    </row>
    <row r="17" spans="1:16" s="164" customFormat="1" ht="127.5" x14ac:dyDescent="0.2">
      <c r="A17" s="124" t="s">
        <v>171</v>
      </c>
      <c r="B17" s="125" t="s">
        <v>170</v>
      </c>
      <c r="C17" s="154" t="s">
        <v>20</v>
      </c>
      <c r="D17" s="138">
        <v>11</v>
      </c>
      <c r="E17" s="153"/>
      <c r="F17" s="121"/>
      <c r="G17" s="120"/>
      <c r="H17" s="119"/>
      <c r="I17" s="120"/>
      <c r="J17" s="119"/>
      <c r="K17" s="120"/>
      <c r="L17" s="119"/>
      <c r="M17" s="119"/>
      <c r="N17" s="119"/>
      <c r="O17" s="119"/>
    </row>
    <row r="18" spans="1:16" s="164" customFormat="1" x14ac:dyDescent="0.2">
      <c r="A18" s="171">
        <v>2</v>
      </c>
      <c r="B18" s="170" t="s">
        <v>169</v>
      </c>
      <c r="C18" s="169"/>
      <c r="D18" s="168"/>
      <c r="E18" s="167"/>
      <c r="F18" s="165"/>
      <c r="G18" s="166"/>
      <c r="H18" s="165"/>
      <c r="I18" s="166"/>
      <c r="J18" s="165"/>
      <c r="K18" s="166"/>
      <c r="L18" s="165"/>
      <c r="M18" s="166"/>
      <c r="N18" s="165"/>
      <c r="O18" s="165"/>
    </row>
    <row r="19" spans="1:16" s="164" customFormat="1" ht="25.5" x14ac:dyDescent="0.2">
      <c r="A19" s="154" t="s">
        <v>111</v>
      </c>
      <c r="B19" s="243" t="s">
        <v>168</v>
      </c>
      <c r="C19" s="124" t="s">
        <v>4</v>
      </c>
      <c r="D19" s="194">
        <v>7.7</v>
      </c>
      <c r="E19" s="122"/>
      <c r="F19" s="119"/>
      <c r="G19" s="120"/>
      <c r="H19" s="121"/>
      <c r="I19" s="120"/>
      <c r="J19" s="121"/>
      <c r="K19" s="120"/>
      <c r="L19" s="119"/>
      <c r="M19" s="119"/>
      <c r="N19" s="119"/>
      <c r="O19" s="119"/>
      <c r="P19" s="85"/>
    </row>
    <row r="20" spans="1:16" s="164" customFormat="1" ht="25.5" x14ac:dyDescent="0.2">
      <c r="A20" s="154" t="s">
        <v>109</v>
      </c>
      <c r="B20" s="191" t="s">
        <v>167</v>
      </c>
      <c r="C20" s="124" t="s">
        <v>4</v>
      </c>
      <c r="D20" s="194">
        <v>2</v>
      </c>
      <c r="E20" s="122"/>
      <c r="F20" s="119"/>
      <c r="G20" s="120"/>
      <c r="H20" s="121"/>
      <c r="I20" s="120"/>
      <c r="J20" s="121"/>
      <c r="K20" s="120"/>
      <c r="L20" s="119"/>
      <c r="M20" s="119"/>
      <c r="N20" s="119"/>
      <c r="O20" s="119"/>
    </row>
    <row r="21" spans="1:16" s="164" customFormat="1" ht="25.5" x14ac:dyDescent="0.2">
      <c r="A21" s="154" t="s">
        <v>107</v>
      </c>
      <c r="B21" s="191" t="s">
        <v>166</v>
      </c>
      <c r="C21" s="124" t="s">
        <v>20</v>
      </c>
      <c r="D21" s="140">
        <v>1</v>
      </c>
      <c r="E21" s="122"/>
      <c r="F21" s="119"/>
      <c r="G21" s="120"/>
      <c r="H21" s="121"/>
      <c r="I21" s="120"/>
      <c r="J21" s="121"/>
      <c r="K21" s="120"/>
      <c r="L21" s="119"/>
      <c r="M21" s="119"/>
      <c r="N21" s="119"/>
      <c r="O21" s="119"/>
    </row>
    <row r="22" spans="1:16" s="164" customFormat="1" ht="25.5" x14ac:dyDescent="0.2">
      <c r="A22" s="154" t="s">
        <v>105</v>
      </c>
      <c r="B22" s="191" t="s">
        <v>165</v>
      </c>
      <c r="C22" s="124" t="s">
        <v>18</v>
      </c>
      <c r="D22" s="140">
        <v>1</v>
      </c>
      <c r="E22" s="122"/>
      <c r="F22" s="119"/>
      <c r="G22" s="120"/>
      <c r="H22" s="121"/>
      <c r="I22" s="120"/>
      <c r="J22" s="121"/>
      <c r="K22" s="120"/>
      <c r="L22" s="119"/>
      <c r="M22" s="119"/>
      <c r="N22" s="119"/>
      <c r="O22" s="119"/>
    </row>
    <row r="23" spans="1:16" s="164" customFormat="1" ht="89.25" x14ac:dyDescent="0.2">
      <c r="A23" s="154" t="s">
        <v>103</v>
      </c>
      <c r="B23" s="191" t="s">
        <v>164</v>
      </c>
      <c r="C23" s="124" t="s">
        <v>20</v>
      </c>
      <c r="D23" s="141">
        <v>1</v>
      </c>
      <c r="E23" s="122"/>
      <c r="F23" s="119"/>
      <c r="G23" s="120"/>
      <c r="H23" s="119"/>
      <c r="I23" s="120"/>
      <c r="J23" s="119"/>
      <c r="K23" s="136"/>
      <c r="L23" s="121"/>
      <c r="M23" s="121"/>
      <c r="N23" s="121"/>
      <c r="O23" s="121"/>
    </row>
    <row r="24" spans="1:16" s="164" customFormat="1" x14ac:dyDescent="0.2">
      <c r="A24" s="154" t="s">
        <v>101</v>
      </c>
      <c r="B24" s="191" t="s">
        <v>163</v>
      </c>
      <c r="C24" s="124" t="s">
        <v>18</v>
      </c>
      <c r="D24" s="193">
        <v>1</v>
      </c>
      <c r="E24" s="131"/>
      <c r="F24" s="119"/>
      <c r="G24" s="129"/>
      <c r="H24" s="130"/>
      <c r="I24" s="129"/>
      <c r="J24" s="129"/>
      <c r="K24" s="129"/>
      <c r="L24" s="129"/>
      <c r="M24" s="129"/>
      <c r="N24" s="129"/>
      <c r="O24" s="129"/>
    </row>
    <row r="25" spans="1:16" s="164" customFormat="1" x14ac:dyDescent="0.2">
      <c r="A25" s="154" t="s">
        <v>99</v>
      </c>
      <c r="B25" s="191" t="s">
        <v>162</v>
      </c>
      <c r="C25" s="124" t="s">
        <v>18</v>
      </c>
      <c r="D25" s="193">
        <v>2</v>
      </c>
      <c r="E25" s="131"/>
      <c r="F25" s="119"/>
      <c r="G25" s="129"/>
      <c r="H25" s="130"/>
      <c r="I25" s="129"/>
      <c r="J25" s="129"/>
      <c r="K25" s="129"/>
      <c r="L25" s="129"/>
      <c r="M25" s="129"/>
      <c r="N25" s="129"/>
      <c r="O25" s="129"/>
    </row>
    <row r="26" spans="1:16" s="164" customFormat="1" x14ac:dyDescent="0.2">
      <c r="A26" s="154" t="s">
        <v>97</v>
      </c>
      <c r="B26" s="191" t="s">
        <v>161</v>
      </c>
      <c r="C26" s="124" t="s">
        <v>18</v>
      </c>
      <c r="D26" s="193">
        <v>2</v>
      </c>
      <c r="E26" s="131"/>
      <c r="F26" s="119"/>
      <c r="G26" s="129"/>
      <c r="H26" s="130"/>
      <c r="I26" s="129"/>
      <c r="J26" s="129"/>
      <c r="K26" s="129"/>
      <c r="L26" s="129"/>
      <c r="M26" s="129"/>
      <c r="N26" s="129"/>
      <c r="O26" s="129"/>
    </row>
    <row r="27" spans="1:16" s="164" customFormat="1" x14ac:dyDescent="0.2">
      <c r="A27" s="154" t="s">
        <v>95</v>
      </c>
      <c r="B27" s="191" t="s">
        <v>160</v>
      </c>
      <c r="C27" s="124" t="s">
        <v>18</v>
      </c>
      <c r="D27" s="193">
        <v>2</v>
      </c>
      <c r="E27" s="131"/>
      <c r="F27" s="119"/>
      <c r="G27" s="129"/>
      <c r="H27" s="130"/>
      <c r="I27" s="129"/>
      <c r="J27" s="129"/>
      <c r="K27" s="129"/>
      <c r="L27" s="129"/>
      <c r="M27" s="129"/>
      <c r="N27" s="129"/>
      <c r="O27" s="129"/>
    </row>
    <row r="28" spans="1:16" s="164" customFormat="1" x14ac:dyDescent="0.2">
      <c r="A28" s="154" t="s">
        <v>93</v>
      </c>
      <c r="B28" s="191" t="s">
        <v>159</v>
      </c>
      <c r="C28" s="192" t="s">
        <v>18</v>
      </c>
      <c r="D28" s="193">
        <v>1</v>
      </c>
      <c r="E28" s="131"/>
      <c r="F28" s="119"/>
      <c r="G28" s="129"/>
      <c r="H28" s="130"/>
      <c r="I28" s="129"/>
      <c r="J28" s="129"/>
      <c r="K28" s="129"/>
      <c r="L28" s="129"/>
      <c r="M28" s="129"/>
      <c r="N28" s="129"/>
      <c r="O28" s="129"/>
    </row>
    <row r="29" spans="1:16" s="164" customFormat="1" x14ac:dyDescent="0.2">
      <c r="A29" s="154" t="s">
        <v>91</v>
      </c>
      <c r="B29" s="191" t="s">
        <v>158</v>
      </c>
      <c r="C29" s="192" t="s">
        <v>18</v>
      </c>
      <c r="D29" s="193">
        <v>2</v>
      </c>
      <c r="E29" s="131"/>
      <c r="F29" s="119"/>
      <c r="G29" s="129"/>
      <c r="H29" s="130"/>
      <c r="I29" s="129"/>
      <c r="J29" s="129"/>
      <c r="K29" s="129"/>
      <c r="L29" s="129"/>
      <c r="M29" s="129"/>
      <c r="N29" s="129"/>
      <c r="O29" s="129"/>
    </row>
    <row r="30" spans="1:16" s="164" customFormat="1" x14ac:dyDescent="0.2">
      <c r="A30" s="154" t="s">
        <v>89</v>
      </c>
      <c r="B30" s="191" t="s">
        <v>157</v>
      </c>
      <c r="C30" s="124" t="s">
        <v>18</v>
      </c>
      <c r="D30" s="193">
        <v>1</v>
      </c>
      <c r="E30" s="131"/>
      <c r="F30" s="119"/>
      <c r="G30" s="129"/>
      <c r="H30" s="130"/>
      <c r="I30" s="129"/>
      <c r="J30" s="129"/>
      <c r="K30" s="129"/>
      <c r="L30" s="129"/>
      <c r="M30" s="129"/>
      <c r="N30" s="129"/>
      <c r="O30" s="129"/>
    </row>
    <row r="31" spans="1:16" s="164" customFormat="1" ht="102" x14ac:dyDescent="0.2">
      <c r="A31" s="154" t="s">
        <v>87</v>
      </c>
      <c r="B31" s="191" t="s">
        <v>156</v>
      </c>
      <c r="C31" s="192" t="s">
        <v>18</v>
      </c>
      <c r="D31" s="140">
        <v>2</v>
      </c>
      <c r="E31" s="131"/>
      <c r="F31" s="119"/>
      <c r="G31" s="129"/>
      <c r="H31" s="130"/>
      <c r="I31" s="129"/>
      <c r="J31" s="129"/>
      <c r="K31" s="129"/>
      <c r="L31" s="129"/>
      <c r="M31" s="129"/>
      <c r="N31" s="129"/>
      <c r="O31" s="129"/>
    </row>
    <row r="32" spans="1:16" s="164" customFormat="1" ht="89.25" x14ac:dyDescent="0.2">
      <c r="A32" s="154" t="s">
        <v>155</v>
      </c>
      <c r="B32" s="191" t="s">
        <v>154</v>
      </c>
      <c r="C32" s="192" t="s">
        <v>18</v>
      </c>
      <c r="D32" s="140">
        <v>7</v>
      </c>
      <c r="E32" s="131"/>
      <c r="F32" s="119"/>
      <c r="G32" s="129"/>
      <c r="H32" s="130"/>
      <c r="I32" s="129"/>
      <c r="J32" s="129"/>
      <c r="K32" s="129"/>
      <c r="L32" s="129"/>
      <c r="M32" s="129"/>
      <c r="N32" s="129"/>
      <c r="O32" s="129"/>
    </row>
    <row r="33" spans="1:15" s="164" customFormat="1" ht="89.25" x14ac:dyDescent="0.2">
      <c r="A33" s="154" t="s">
        <v>153</v>
      </c>
      <c r="B33" s="191" t="s">
        <v>152</v>
      </c>
      <c r="C33" s="192" t="s">
        <v>18</v>
      </c>
      <c r="D33" s="140">
        <v>1</v>
      </c>
      <c r="E33" s="131"/>
      <c r="F33" s="119"/>
      <c r="G33" s="129"/>
      <c r="H33" s="130"/>
      <c r="I33" s="129"/>
      <c r="J33" s="129"/>
      <c r="K33" s="129"/>
      <c r="L33" s="129"/>
      <c r="M33" s="129"/>
      <c r="N33" s="129"/>
      <c r="O33" s="129"/>
    </row>
    <row r="34" spans="1:15" s="164" customFormat="1" ht="89.25" x14ac:dyDescent="0.2">
      <c r="A34" s="154" t="s">
        <v>151</v>
      </c>
      <c r="B34" s="191" t="s">
        <v>150</v>
      </c>
      <c r="C34" s="192" t="s">
        <v>18</v>
      </c>
      <c r="D34" s="140">
        <v>1</v>
      </c>
      <c r="E34" s="131"/>
      <c r="F34" s="119"/>
      <c r="G34" s="129"/>
      <c r="H34" s="130"/>
      <c r="I34" s="129"/>
      <c r="J34" s="129"/>
      <c r="K34" s="129"/>
      <c r="L34" s="129"/>
      <c r="M34" s="129"/>
      <c r="N34" s="129"/>
      <c r="O34" s="129"/>
    </row>
    <row r="35" spans="1:15" s="164" customFormat="1" ht="51" x14ac:dyDescent="0.2">
      <c r="A35" s="154" t="s">
        <v>149</v>
      </c>
      <c r="B35" s="125" t="s">
        <v>148</v>
      </c>
      <c r="C35" s="124" t="s">
        <v>18</v>
      </c>
      <c r="D35" s="140">
        <v>11</v>
      </c>
      <c r="E35" s="131"/>
      <c r="F35" s="119"/>
      <c r="G35" s="120"/>
      <c r="H35" s="119"/>
      <c r="I35" s="129"/>
      <c r="J35" s="119"/>
      <c r="K35" s="136"/>
      <c r="L35" s="121"/>
      <c r="M35" s="121"/>
      <c r="N35" s="121"/>
      <c r="O35" s="121"/>
    </row>
    <row r="36" spans="1:15" s="164" customFormat="1" x14ac:dyDescent="0.2">
      <c r="A36" s="154" t="s">
        <v>147</v>
      </c>
      <c r="B36" s="191" t="s">
        <v>146</v>
      </c>
      <c r="C36" s="124" t="s">
        <v>4</v>
      </c>
      <c r="D36" s="190">
        <f>SUM(D19:D20)</f>
        <v>9.6999999999999993</v>
      </c>
      <c r="E36" s="131"/>
      <c r="F36" s="119"/>
      <c r="G36" s="120"/>
      <c r="H36" s="119"/>
      <c r="I36" s="129"/>
      <c r="J36" s="119"/>
      <c r="K36" s="136"/>
      <c r="L36" s="121"/>
      <c r="M36" s="121"/>
      <c r="N36" s="121"/>
      <c r="O36" s="121"/>
    </row>
    <row r="37" spans="1:15" s="164" customFormat="1" x14ac:dyDescent="0.2">
      <c r="A37" s="154" t="s">
        <v>145</v>
      </c>
      <c r="B37" s="128" t="s">
        <v>144</v>
      </c>
      <c r="C37" s="124" t="s">
        <v>4</v>
      </c>
      <c r="D37" s="190">
        <f>D36</f>
        <v>9.6999999999999993</v>
      </c>
      <c r="E37" s="131"/>
      <c r="F37" s="119"/>
      <c r="G37" s="120"/>
      <c r="H37" s="119"/>
      <c r="I37" s="129"/>
      <c r="J37" s="119"/>
      <c r="K37" s="136"/>
      <c r="L37" s="121"/>
      <c r="M37" s="121"/>
      <c r="N37" s="121"/>
      <c r="O37" s="121"/>
    </row>
    <row r="38" spans="1:15" s="164" customFormat="1" ht="51" x14ac:dyDescent="0.2">
      <c r="A38" s="154" t="s">
        <v>143</v>
      </c>
      <c r="B38" s="125" t="s">
        <v>88</v>
      </c>
      <c r="C38" s="124" t="s">
        <v>86</v>
      </c>
      <c r="D38" s="123">
        <v>12</v>
      </c>
      <c r="E38" s="122"/>
      <c r="F38" s="119"/>
      <c r="G38" s="120"/>
      <c r="H38" s="119"/>
      <c r="I38" s="120"/>
      <c r="J38" s="121"/>
      <c r="K38" s="120"/>
      <c r="L38" s="119"/>
      <c r="M38" s="119"/>
      <c r="N38" s="119"/>
      <c r="O38" s="119"/>
    </row>
    <row r="39" spans="1:15" s="164" customFormat="1" ht="63.75" x14ac:dyDescent="0.2">
      <c r="A39" s="154" t="s">
        <v>142</v>
      </c>
      <c r="B39" s="125" t="s">
        <v>141</v>
      </c>
      <c r="C39" s="124" t="s">
        <v>86</v>
      </c>
      <c r="D39" s="123">
        <v>2</v>
      </c>
      <c r="E39" s="122"/>
      <c r="F39" s="119"/>
      <c r="G39" s="120"/>
      <c r="H39" s="119"/>
      <c r="I39" s="120"/>
      <c r="J39" s="121"/>
      <c r="K39" s="120"/>
      <c r="L39" s="119"/>
      <c r="M39" s="119"/>
      <c r="N39" s="119"/>
      <c r="O39" s="119"/>
    </row>
    <row r="40" spans="1:15" s="164" customFormat="1" ht="25.5" x14ac:dyDescent="0.2">
      <c r="A40" s="154" t="s">
        <v>140</v>
      </c>
      <c r="B40" s="125" t="s">
        <v>139</v>
      </c>
      <c r="C40" s="124" t="s">
        <v>23</v>
      </c>
      <c r="D40" s="140">
        <v>7</v>
      </c>
      <c r="E40" s="131"/>
      <c r="F40" s="119"/>
      <c r="G40" s="129"/>
      <c r="H40" s="130"/>
      <c r="I40" s="129"/>
      <c r="J40" s="129"/>
      <c r="K40" s="120"/>
      <c r="L40" s="119"/>
      <c r="M40" s="119"/>
      <c r="N40" s="119"/>
      <c r="O40" s="119"/>
    </row>
    <row r="41" spans="1:15" s="164" customFormat="1" ht="25.5" x14ac:dyDescent="0.2">
      <c r="A41" s="154" t="s">
        <v>138</v>
      </c>
      <c r="B41" s="125" t="s">
        <v>137</v>
      </c>
      <c r="C41" s="124" t="s">
        <v>18</v>
      </c>
      <c r="D41" s="140">
        <v>24</v>
      </c>
      <c r="E41" s="122"/>
      <c r="F41" s="119"/>
      <c r="G41" s="120"/>
      <c r="H41" s="121"/>
      <c r="I41" s="120"/>
      <c r="J41" s="119"/>
      <c r="K41" s="120"/>
      <c r="L41" s="119"/>
      <c r="M41" s="120"/>
      <c r="N41" s="119"/>
      <c r="O41" s="119"/>
    </row>
    <row r="42" spans="1:15" s="99" customFormat="1" x14ac:dyDescent="0.2">
      <c r="A42" s="116"/>
      <c r="B42" s="90"/>
      <c r="C42" s="117"/>
      <c r="D42" s="116"/>
      <c r="E42" s="115"/>
      <c r="F42" s="114"/>
      <c r="G42" s="113"/>
      <c r="H42" s="112"/>
      <c r="I42" s="113"/>
      <c r="J42" s="112"/>
      <c r="K42" s="113"/>
      <c r="L42" s="112"/>
      <c r="M42" s="113"/>
      <c r="N42" s="112"/>
      <c r="O42" s="111"/>
    </row>
    <row r="43" spans="1:15" x14ac:dyDescent="0.2">
      <c r="J43" s="289" t="s">
        <v>12</v>
      </c>
      <c r="K43" s="110"/>
      <c r="L43" s="110"/>
      <c r="M43" s="110"/>
      <c r="N43" s="110"/>
      <c r="O43" s="109"/>
    </row>
    <row r="44" spans="1:15" x14ac:dyDescent="0.2">
      <c r="J44" s="108"/>
      <c r="K44" s="107"/>
      <c r="L44" s="107"/>
      <c r="M44" s="107"/>
      <c r="N44" s="107"/>
      <c r="O44" s="106"/>
    </row>
    <row r="45" spans="1:15" s="3" customFormat="1" x14ac:dyDescent="0.2">
      <c r="B45" s="27" t="s">
        <v>47</v>
      </c>
      <c r="C45" s="28"/>
      <c r="D45" s="29"/>
      <c r="E45" s="29"/>
      <c r="F45" s="29"/>
      <c r="G45" s="29"/>
      <c r="H45" s="29"/>
      <c r="I45" s="29"/>
      <c r="J45" s="35" t="s">
        <v>48</v>
      </c>
      <c r="K45" s="83"/>
      <c r="L45" s="83"/>
      <c r="M45" s="36"/>
      <c r="N45" s="29"/>
      <c r="O45" s="26"/>
    </row>
    <row r="46" spans="1:15" s="3" customFormat="1" x14ac:dyDescent="0.2">
      <c r="B46" s="30" t="s">
        <v>14</v>
      </c>
      <c r="C46" s="37"/>
      <c r="D46" s="38"/>
      <c r="E46" s="29"/>
      <c r="F46" s="29"/>
      <c r="G46" s="29"/>
      <c r="H46" s="29"/>
      <c r="I46" s="29"/>
      <c r="J46" s="39" t="s">
        <v>21</v>
      </c>
      <c r="K46" s="40"/>
      <c r="L46" s="40"/>
      <c r="M46" s="38"/>
      <c r="N46" s="38"/>
      <c r="O46" s="26"/>
    </row>
    <row r="47" spans="1:15" s="3" customFormat="1" x14ac:dyDescent="0.2">
      <c r="B47" s="31"/>
      <c r="C47" s="29"/>
      <c r="D47" s="29"/>
      <c r="E47" s="29"/>
      <c r="F47" s="29"/>
      <c r="G47" s="29"/>
      <c r="H47" s="29"/>
      <c r="I47" s="29"/>
      <c r="J47" s="83"/>
      <c r="K47" s="83"/>
      <c r="L47" s="83"/>
      <c r="M47" s="29"/>
      <c r="N47" s="29"/>
      <c r="O47" s="26"/>
    </row>
    <row r="48" spans="1:15" s="3" customFormat="1" x14ac:dyDescent="0.2">
      <c r="B48" s="32" t="s">
        <v>46</v>
      </c>
      <c r="C48" s="29"/>
      <c r="D48" s="29"/>
      <c r="E48" s="29"/>
      <c r="F48" s="29"/>
      <c r="G48" s="29"/>
      <c r="H48" s="29"/>
      <c r="I48" s="29"/>
      <c r="J48" s="83" t="s">
        <v>41</v>
      </c>
      <c r="K48" s="28"/>
      <c r="L48" s="28"/>
      <c r="M48" s="29"/>
      <c r="N48" s="29"/>
      <c r="O48" s="26"/>
    </row>
  </sheetData>
  <customSheetViews>
    <customSheetView guid="{5F9A6A82-E586-4BF8-9268-72B89D96A9AB}">
      <selection activeCell="K43" sqref="K43:O43"/>
      <pageMargins left="0.75" right="0.75" top="1" bottom="1" header="0.5" footer="0.5"/>
      <pageSetup paperSize="9" orientation="landscape" horizontalDpi="4294967292" verticalDpi="4294967292"/>
      <headerFooter alignWithMargins="0">
        <oddHeader>&amp;C&amp;12LOKĀLĀ TĀME Nr. 1-2
&amp;"Arial,Bold"&amp;UŪDENSAPGĀDE Ū1.</oddHeader>
        <oddFooter>&amp;C&amp;8&amp;P</oddFooter>
      </headerFooter>
    </customSheetView>
    <customSheetView guid="{42FBF2DC-D199-FC48-8DEB-CE35049FEA5C}">
      <selection activeCell="K43" sqref="K43:O43"/>
      <pageMargins left="0.7" right="0.7" top="0.75" bottom="0.75" header="0.3" footer="0.3"/>
      <pageSetup paperSize="9" orientation="landscape" horizontalDpi="4294967292" verticalDpi="4294967292"/>
      <headerFooter alignWithMargins="0">
        <oddHeader>&amp;C&amp;12LOKĀLĀ TĀME Nr. 1-2
&amp;"Arial,Bold"&amp;UŪDENSAPGĀDE Ū1.</oddHeader>
        <oddFooter>&amp;C&amp;8&amp;P</oddFooter>
      </headerFooter>
    </customSheetView>
  </customSheetViews>
  <mergeCells count="6">
    <mergeCell ref="K7:O7"/>
    <mergeCell ref="A7:A8"/>
    <mergeCell ref="B7:B8"/>
    <mergeCell ref="C7:C8"/>
    <mergeCell ref="D7:D8"/>
    <mergeCell ref="E7:J7"/>
  </mergeCells>
  <phoneticPr fontId="2" type="noConversion"/>
  <pageMargins left="0.75" right="0.75" top="1" bottom="1" header="0.5" footer="0.5"/>
  <pageSetup paperSize="9" orientation="landscape" horizontalDpi="4294967292" verticalDpi="4294967292" r:id="rId1"/>
  <headerFooter alignWithMargins="0">
    <oddHeader>&amp;C&amp;12LOKĀLĀ TĀME Nr. 1-2
&amp;"Arial,Bold"&amp;UŪDENSAPGĀDE Ū1.</oddHeader>
    <oddFooter>&amp;C&amp;8&amp;P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workbookViewId="0">
      <selection activeCell="R43" sqref="R43"/>
    </sheetView>
  </sheetViews>
  <sheetFormatPr defaultColWidth="8.85546875" defaultRowHeight="12.75" x14ac:dyDescent="0.2"/>
  <cols>
    <col min="1" max="1" width="5.7109375" style="88" customWidth="1"/>
    <col min="2" max="2" width="38.42578125" style="87" customWidth="1"/>
    <col min="3" max="3" width="7.140625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6.85546875" style="96" customWidth="1"/>
    <col min="9" max="9" width="6.28515625" style="96" customWidth="1"/>
    <col min="10" max="10" width="7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177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95" t="s">
        <v>179</v>
      </c>
      <c r="D2" s="184"/>
      <c r="E2" s="184"/>
      <c r="F2" s="183"/>
      <c r="G2" s="182"/>
      <c r="H2" s="182"/>
      <c r="I2" s="182"/>
      <c r="J2" s="182"/>
      <c r="K2" s="182"/>
      <c r="L2" s="182"/>
      <c r="M2" s="182"/>
      <c r="N2" s="182"/>
      <c r="O2" s="181"/>
    </row>
    <row r="3" spans="1:16" ht="15" x14ac:dyDescent="0.2">
      <c r="A3" s="189" t="s">
        <v>85</v>
      </c>
      <c r="B3" s="186"/>
      <c r="C3" s="95" t="s">
        <v>178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207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8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206">
        <f>O49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177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ht="25.5" x14ac:dyDescent="0.2">
      <c r="A10" s="171">
        <v>1</v>
      </c>
      <c r="B10" s="170" t="s">
        <v>126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3" customFormat="1" ht="51" x14ac:dyDescent="0.2">
      <c r="A11" s="154" t="s">
        <v>125</v>
      </c>
      <c r="B11" s="125" t="s">
        <v>176</v>
      </c>
      <c r="C11" s="154" t="s">
        <v>4</v>
      </c>
      <c r="D11" s="162">
        <v>496.1</v>
      </c>
      <c r="E11" s="137"/>
      <c r="F11" s="121"/>
      <c r="G11" s="120"/>
      <c r="H11" s="121"/>
      <c r="I11" s="136"/>
      <c r="J11" s="121"/>
      <c r="K11" s="120"/>
      <c r="L11" s="119"/>
      <c r="M11" s="119"/>
      <c r="N11" s="119"/>
      <c r="O11" s="119"/>
    </row>
    <row r="12" spans="1:16" s="163" customFormat="1" ht="51" x14ac:dyDescent="0.2">
      <c r="A12" s="154" t="s">
        <v>123</v>
      </c>
      <c r="B12" s="125" t="s">
        <v>205</v>
      </c>
      <c r="C12" s="154" t="s">
        <v>121</v>
      </c>
      <c r="D12" s="162">
        <v>18</v>
      </c>
      <c r="E12" s="137"/>
      <c r="F12" s="121"/>
      <c r="G12" s="120"/>
      <c r="H12" s="121"/>
      <c r="I12" s="136"/>
      <c r="J12" s="119"/>
      <c r="K12" s="120"/>
      <c r="L12" s="119"/>
      <c r="M12" s="119"/>
      <c r="N12" s="119"/>
      <c r="O12" s="119"/>
    </row>
    <row r="13" spans="1:16" ht="51" x14ac:dyDescent="0.2">
      <c r="A13" s="154" t="s">
        <v>120</v>
      </c>
      <c r="B13" s="125" t="s">
        <v>204</v>
      </c>
      <c r="C13" s="154" t="s">
        <v>121</v>
      </c>
      <c r="D13" s="162">
        <v>18</v>
      </c>
      <c r="E13" s="137"/>
      <c r="F13" s="121"/>
      <c r="G13" s="120"/>
      <c r="H13" s="121"/>
      <c r="I13" s="136"/>
      <c r="J13" s="121"/>
      <c r="K13" s="120"/>
      <c r="L13" s="119"/>
      <c r="M13" s="119"/>
      <c r="N13" s="119"/>
      <c r="O13" s="119"/>
    </row>
    <row r="14" spans="1:16" ht="38.25" x14ac:dyDescent="0.2">
      <c r="A14" s="154" t="s">
        <v>118</v>
      </c>
      <c r="B14" s="125" t="s">
        <v>203</v>
      </c>
      <c r="C14" s="154" t="s">
        <v>121</v>
      </c>
      <c r="D14" s="162">
        <v>475.1</v>
      </c>
      <c r="E14" s="122"/>
      <c r="F14" s="121"/>
      <c r="G14" s="120"/>
      <c r="H14" s="121"/>
      <c r="I14" s="120"/>
      <c r="J14" s="119"/>
      <c r="K14" s="120"/>
      <c r="L14" s="119"/>
      <c r="M14" s="119"/>
      <c r="N14" s="119"/>
      <c r="O14" s="119"/>
    </row>
    <row r="15" spans="1:16" ht="51" x14ac:dyDescent="0.2">
      <c r="A15" s="154" t="s">
        <v>114</v>
      </c>
      <c r="B15" s="205" t="s">
        <v>202</v>
      </c>
      <c r="C15" s="154" t="s">
        <v>121</v>
      </c>
      <c r="D15" s="162">
        <v>92.3</v>
      </c>
      <c r="E15" s="137"/>
      <c r="F15" s="121"/>
      <c r="G15" s="120"/>
      <c r="H15" s="121"/>
      <c r="I15" s="136"/>
      <c r="J15" s="121"/>
      <c r="K15" s="120"/>
      <c r="L15" s="119"/>
      <c r="M15" s="119"/>
      <c r="N15" s="119"/>
      <c r="O15" s="119"/>
    </row>
    <row r="16" spans="1:16" ht="63.75" x14ac:dyDescent="0.2">
      <c r="A16" s="154" t="s">
        <v>171</v>
      </c>
      <c r="B16" s="125" t="s">
        <v>201</v>
      </c>
      <c r="C16" s="154" t="s">
        <v>4</v>
      </c>
      <c r="D16" s="162">
        <v>30</v>
      </c>
      <c r="E16" s="122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ht="38.25" x14ac:dyDescent="0.2">
      <c r="A17" s="154" t="s">
        <v>200</v>
      </c>
      <c r="B17" s="125" t="s">
        <v>173</v>
      </c>
      <c r="C17" s="154" t="s">
        <v>116</v>
      </c>
      <c r="D17" s="162">
        <v>80.3</v>
      </c>
      <c r="E17" s="153"/>
      <c r="F17" s="121"/>
      <c r="G17" s="120"/>
      <c r="H17" s="119"/>
      <c r="I17" s="120"/>
      <c r="J17" s="119"/>
      <c r="K17" s="120"/>
      <c r="L17" s="119"/>
      <c r="M17" s="119"/>
      <c r="N17" s="119"/>
      <c r="O17" s="119"/>
    </row>
    <row r="18" spans="1:15" ht="25.5" x14ac:dyDescent="0.2">
      <c r="A18" s="154" t="s">
        <v>199</v>
      </c>
      <c r="B18" s="125" t="s">
        <v>172</v>
      </c>
      <c r="C18" s="154" t="s">
        <v>116</v>
      </c>
      <c r="D18" s="162">
        <f>(40.7*0.23)+(286.9*0.29)+(168.5*0.23)</f>
        <v>131.31700000000001</v>
      </c>
      <c r="E18" s="153"/>
      <c r="F18" s="121"/>
      <c r="G18" s="120"/>
      <c r="H18" s="119"/>
      <c r="I18" s="120"/>
      <c r="J18" s="119"/>
      <c r="K18" s="120"/>
      <c r="L18" s="119"/>
      <c r="M18" s="119"/>
      <c r="N18" s="119"/>
      <c r="O18" s="119"/>
    </row>
    <row r="19" spans="1:15" x14ac:dyDescent="0.2">
      <c r="A19" s="154" t="s">
        <v>198</v>
      </c>
      <c r="B19" s="125" t="s">
        <v>197</v>
      </c>
      <c r="C19" s="154" t="s">
        <v>4</v>
      </c>
      <c r="D19" s="162">
        <v>30</v>
      </c>
      <c r="E19" s="204"/>
      <c r="F19" s="121"/>
      <c r="G19" s="120"/>
      <c r="H19" s="121"/>
      <c r="I19" s="120"/>
      <c r="J19" s="119"/>
      <c r="K19" s="120"/>
      <c r="L19" s="119"/>
      <c r="M19" s="119"/>
      <c r="N19" s="119"/>
      <c r="O19" s="119"/>
    </row>
    <row r="20" spans="1:15" x14ac:dyDescent="0.2">
      <c r="A20" s="91"/>
      <c r="B20" s="203" t="s">
        <v>115</v>
      </c>
      <c r="C20" s="203"/>
      <c r="D20" s="160"/>
      <c r="E20" s="159"/>
      <c r="F20" s="158"/>
      <c r="G20" s="157"/>
      <c r="H20" s="156"/>
      <c r="I20" s="157"/>
      <c r="J20" s="156"/>
      <c r="K20" s="157"/>
      <c r="L20" s="156"/>
      <c r="M20" s="157"/>
      <c r="N20" s="156"/>
      <c r="O20" s="155"/>
    </row>
    <row r="21" spans="1:15" ht="127.5" x14ac:dyDescent="0.2">
      <c r="A21" s="100" t="s">
        <v>196</v>
      </c>
      <c r="B21" s="125" t="s">
        <v>195</v>
      </c>
      <c r="C21" s="154" t="s">
        <v>20</v>
      </c>
      <c r="D21" s="138">
        <v>18</v>
      </c>
      <c r="E21" s="153"/>
      <c r="F21" s="121"/>
      <c r="G21" s="120"/>
      <c r="H21" s="119"/>
      <c r="I21" s="120"/>
      <c r="J21" s="119"/>
      <c r="K21" s="120"/>
      <c r="L21" s="119"/>
      <c r="M21" s="119"/>
      <c r="N21" s="119"/>
      <c r="O21" s="119"/>
    </row>
    <row r="22" spans="1:15" s="99" customFormat="1" x14ac:dyDescent="0.2">
      <c r="A22" s="152">
        <v>2</v>
      </c>
      <c r="B22" s="151" t="s">
        <v>169</v>
      </c>
      <c r="C22" s="150"/>
      <c r="D22" s="149"/>
      <c r="E22" s="148"/>
      <c r="F22" s="147"/>
      <c r="G22" s="146"/>
      <c r="H22" s="145"/>
      <c r="I22" s="146"/>
      <c r="J22" s="145"/>
      <c r="K22" s="146"/>
      <c r="L22" s="145"/>
      <c r="M22" s="146"/>
      <c r="N22" s="145"/>
      <c r="O22" s="144"/>
    </row>
    <row r="23" spans="1:15" ht="25.5" x14ac:dyDescent="0.2">
      <c r="A23" s="100" t="s">
        <v>111</v>
      </c>
      <c r="B23" s="191" t="s">
        <v>167</v>
      </c>
      <c r="C23" s="124" t="s">
        <v>4</v>
      </c>
      <c r="D23" s="194">
        <v>257.8</v>
      </c>
      <c r="E23" s="122"/>
      <c r="F23" s="119"/>
      <c r="G23" s="120"/>
      <c r="H23" s="119"/>
      <c r="I23" s="120"/>
      <c r="J23" s="121"/>
      <c r="K23" s="120"/>
      <c r="L23" s="119"/>
      <c r="M23" s="119"/>
      <c r="N23" s="119"/>
      <c r="O23" s="119"/>
    </row>
    <row r="24" spans="1:15" ht="25.5" x14ac:dyDescent="0.2">
      <c r="A24" s="100" t="s">
        <v>109</v>
      </c>
      <c r="B24" s="191" t="s">
        <v>194</v>
      </c>
      <c r="C24" s="124" t="s">
        <v>4</v>
      </c>
      <c r="D24" s="194">
        <v>238.3</v>
      </c>
      <c r="E24" s="122"/>
      <c r="F24" s="119"/>
      <c r="G24" s="120"/>
      <c r="H24" s="119"/>
      <c r="I24" s="120"/>
      <c r="J24" s="121"/>
      <c r="K24" s="120"/>
      <c r="L24" s="119"/>
      <c r="M24" s="119"/>
      <c r="N24" s="119"/>
      <c r="O24" s="119"/>
    </row>
    <row r="25" spans="1:15" x14ac:dyDescent="0.2">
      <c r="A25" s="100" t="s">
        <v>107</v>
      </c>
      <c r="B25" s="191" t="s">
        <v>193</v>
      </c>
      <c r="C25" s="124" t="s">
        <v>18</v>
      </c>
      <c r="D25" s="193">
        <v>1</v>
      </c>
      <c r="E25" s="122"/>
      <c r="F25" s="119"/>
      <c r="G25" s="120"/>
      <c r="H25" s="119"/>
      <c r="I25" s="120"/>
      <c r="J25" s="121"/>
      <c r="K25" s="120"/>
      <c r="L25" s="119"/>
      <c r="M25" s="119"/>
      <c r="N25" s="119"/>
      <c r="O25" s="119"/>
    </row>
    <row r="26" spans="1:15" x14ac:dyDescent="0.2">
      <c r="A26" s="100" t="s">
        <v>105</v>
      </c>
      <c r="B26" s="191" t="s">
        <v>163</v>
      </c>
      <c r="C26" s="124" t="s">
        <v>18</v>
      </c>
      <c r="D26" s="193">
        <v>4</v>
      </c>
      <c r="E26" s="122"/>
      <c r="F26" s="119"/>
      <c r="G26" s="120"/>
      <c r="H26" s="119"/>
      <c r="I26" s="120"/>
      <c r="J26" s="121"/>
      <c r="K26" s="120"/>
      <c r="L26" s="119"/>
      <c r="M26" s="119"/>
      <c r="N26" s="119"/>
      <c r="O26" s="119"/>
    </row>
    <row r="27" spans="1:15" x14ac:dyDescent="0.2">
      <c r="A27" s="100" t="s">
        <v>103</v>
      </c>
      <c r="B27" s="191" t="s">
        <v>162</v>
      </c>
      <c r="C27" s="124" t="s">
        <v>18</v>
      </c>
      <c r="D27" s="193">
        <v>4</v>
      </c>
      <c r="E27" s="122"/>
      <c r="F27" s="119"/>
      <c r="G27" s="120"/>
      <c r="H27" s="119"/>
      <c r="I27" s="120"/>
      <c r="J27" s="121"/>
      <c r="K27" s="120"/>
      <c r="L27" s="119"/>
      <c r="M27" s="119"/>
      <c r="N27" s="119"/>
      <c r="O27" s="119"/>
    </row>
    <row r="28" spans="1:15" x14ac:dyDescent="0.2">
      <c r="A28" s="100" t="s">
        <v>101</v>
      </c>
      <c r="B28" s="191" t="s">
        <v>192</v>
      </c>
      <c r="C28" s="124" t="s">
        <v>18</v>
      </c>
      <c r="D28" s="193">
        <v>4</v>
      </c>
      <c r="E28" s="122"/>
      <c r="F28" s="119"/>
      <c r="G28" s="120"/>
      <c r="H28" s="119"/>
      <c r="I28" s="120"/>
      <c r="J28" s="121"/>
      <c r="K28" s="120"/>
      <c r="L28" s="119"/>
      <c r="M28" s="119"/>
      <c r="N28" s="119"/>
      <c r="O28" s="119"/>
    </row>
    <row r="29" spans="1:15" x14ac:dyDescent="0.2">
      <c r="A29" s="100" t="s">
        <v>99</v>
      </c>
      <c r="B29" s="191" t="s">
        <v>191</v>
      </c>
      <c r="C29" s="192" t="s">
        <v>18</v>
      </c>
      <c r="D29" s="193">
        <v>2</v>
      </c>
      <c r="E29" s="122"/>
      <c r="F29" s="119"/>
      <c r="G29" s="120"/>
      <c r="H29" s="119"/>
      <c r="I29" s="120"/>
      <c r="J29" s="121"/>
      <c r="K29" s="120"/>
      <c r="L29" s="119"/>
      <c r="M29" s="119"/>
      <c r="N29" s="119"/>
      <c r="O29" s="119"/>
    </row>
    <row r="30" spans="1:15" x14ac:dyDescent="0.2">
      <c r="A30" s="100" t="s">
        <v>97</v>
      </c>
      <c r="B30" s="191" t="s">
        <v>190</v>
      </c>
      <c r="C30" s="192" t="s">
        <v>18</v>
      </c>
      <c r="D30" s="193">
        <v>1</v>
      </c>
      <c r="E30" s="122"/>
      <c r="F30" s="119"/>
      <c r="G30" s="120"/>
      <c r="H30" s="119"/>
      <c r="I30" s="120"/>
      <c r="J30" s="121"/>
      <c r="K30" s="120"/>
      <c r="L30" s="119"/>
      <c r="M30" s="119"/>
      <c r="N30" s="119"/>
      <c r="O30" s="119"/>
    </row>
    <row r="31" spans="1:15" x14ac:dyDescent="0.2">
      <c r="A31" s="100" t="s">
        <v>95</v>
      </c>
      <c r="B31" s="191" t="s">
        <v>189</v>
      </c>
      <c r="C31" s="192" t="s">
        <v>18</v>
      </c>
      <c r="D31" s="193">
        <v>1</v>
      </c>
      <c r="E31" s="122"/>
      <c r="F31" s="119"/>
      <c r="G31" s="120"/>
      <c r="H31" s="119"/>
      <c r="I31" s="120"/>
      <c r="J31" s="121"/>
      <c r="K31" s="120"/>
      <c r="L31" s="119"/>
      <c r="M31" s="119"/>
      <c r="N31" s="119"/>
      <c r="O31" s="119"/>
    </row>
    <row r="32" spans="1:15" x14ac:dyDescent="0.2">
      <c r="A32" s="100" t="s">
        <v>93</v>
      </c>
      <c r="B32" s="191" t="s">
        <v>158</v>
      </c>
      <c r="C32" s="192" t="s">
        <v>18</v>
      </c>
      <c r="D32" s="193">
        <v>3</v>
      </c>
      <c r="E32" s="122"/>
      <c r="F32" s="119"/>
      <c r="G32" s="120"/>
      <c r="H32" s="119"/>
      <c r="I32" s="120"/>
      <c r="J32" s="121"/>
      <c r="K32" s="120"/>
      <c r="L32" s="119"/>
      <c r="M32" s="119"/>
      <c r="N32" s="119"/>
      <c r="O32" s="119"/>
    </row>
    <row r="33" spans="1:15" x14ac:dyDescent="0.2">
      <c r="A33" s="100" t="s">
        <v>91</v>
      </c>
      <c r="B33" s="191" t="s">
        <v>188</v>
      </c>
      <c r="C33" s="192" t="s">
        <v>18</v>
      </c>
      <c r="D33" s="193">
        <v>1</v>
      </c>
      <c r="E33" s="122"/>
      <c r="F33" s="119"/>
      <c r="G33" s="120"/>
      <c r="H33" s="119"/>
      <c r="I33" s="120"/>
      <c r="J33" s="121"/>
      <c r="K33" s="120"/>
      <c r="L33" s="119"/>
      <c r="M33" s="119"/>
      <c r="N33" s="119"/>
      <c r="O33" s="119"/>
    </row>
    <row r="34" spans="1:15" x14ac:dyDescent="0.2">
      <c r="A34" s="100" t="s">
        <v>89</v>
      </c>
      <c r="B34" s="191" t="s">
        <v>157</v>
      </c>
      <c r="C34" s="124" t="s">
        <v>18</v>
      </c>
      <c r="D34" s="193">
        <v>1</v>
      </c>
      <c r="E34" s="122"/>
      <c r="F34" s="119"/>
      <c r="G34" s="120"/>
      <c r="H34" s="119"/>
      <c r="I34" s="120"/>
      <c r="J34" s="121"/>
      <c r="K34" s="120"/>
      <c r="L34" s="119"/>
      <c r="M34" s="119"/>
      <c r="N34" s="119"/>
      <c r="O34" s="119"/>
    </row>
    <row r="35" spans="1:15" ht="14.25" x14ac:dyDescent="0.2">
      <c r="A35" s="100" t="s">
        <v>87</v>
      </c>
      <c r="B35" s="191" t="s">
        <v>187</v>
      </c>
      <c r="C35" s="192" t="s">
        <v>18</v>
      </c>
      <c r="D35" s="193">
        <v>2</v>
      </c>
      <c r="E35" s="122"/>
      <c r="F35" s="119"/>
      <c r="G35" s="120"/>
      <c r="H35" s="119"/>
      <c r="I35" s="120"/>
      <c r="J35" s="121"/>
      <c r="K35" s="120"/>
      <c r="L35" s="119"/>
      <c r="M35" s="119"/>
      <c r="N35" s="119"/>
      <c r="O35" s="119"/>
    </row>
    <row r="36" spans="1:15" ht="25.5" x14ac:dyDescent="0.2">
      <c r="A36" s="100" t="s">
        <v>155</v>
      </c>
      <c r="B36" s="191" t="s">
        <v>166</v>
      </c>
      <c r="C36" s="124" t="s">
        <v>20</v>
      </c>
      <c r="D36" s="140">
        <v>1</v>
      </c>
      <c r="E36" s="122"/>
      <c r="F36" s="119"/>
      <c r="G36" s="120"/>
      <c r="H36" s="119"/>
      <c r="I36" s="120"/>
      <c r="J36" s="121"/>
      <c r="K36" s="120"/>
      <c r="L36" s="119"/>
      <c r="M36" s="119"/>
      <c r="N36" s="119"/>
      <c r="O36" s="119"/>
    </row>
    <row r="37" spans="1:15" ht="25.5" x14ac:dyDescent="0.2">
      <c r="A37" s="100" t="s">
        <v>153</v>
      </c>
      <c r="B37" s="191" t="s">
        <v>165</v>
      </c>
      <c r="C37" s="124" t="s">
        <v>18</v>
      </c>
      <c r="D37" s="140">
        <v>1</v>
      </c>
      <c r="E37" s="122"/>
      <c r="F37" s="119"/>
      <c r="G37" s="120"/>
      <c r="H37" s="119"/>
      <c r="I37" s="120"/>
      <c r="J37" s="121"/>
      <c r="K37" s="120"/>
      <c r="L37" s="119"/>
      <c r="M37" s="119"/>
      <c r="N37" s="119"/>
      <c r="O37" s="119"/>
    </row>
    <row r="38" spans="1:15" ht="89.25" x14ac:dyDescent="0.2">
      <c r="A38" s="100" t="s">
        <v>151</v>
      </c>
      <c r="B38" s="191" t="s">
        <v>186</v>
      </c>
      <c r="C38" s="124" t="s">
        <v>20</v>
      </c>
      <c r="D38" s="141">
        <v>1</v>
      </c>
      <c r="E38" s="122"/>
      <c r="F38" s="119"/>
      <c r="G38" s="120"/>
      <c r="H38" s="119"/>
      <c r="I38" s="120"/>
      <c r="J38" s="121"/>
      <c r="K38" s="120"/>
      <c r="L38" s="119"/>
      <c r="M38" s="119"/>
      <c r="N38" s="119"/>
      <c r="O38" s="119"/>
    </row>
    <row r="39" spans="1:15" ht="127.5" x14ac:dyDescent="0.2">
      <c r="A39" s="100" t="s">
        <v>149</v>
      </c>
      <c r="B39" s="125" t="s">
        <v>185</v>
      </c>
      <c r="C39" s="124" t="s">
        <v>18</v>
      </c>
      <c r="D39" s="140">
        <v>11</v>
      </c>
      <c r="E39" s="122"/>
      <c r="F39" s="129"/>
      <c r="G39" s="120"/>
      <c r="H39" s="119"/>
      <c r="I39" s="120"/>
      <c r="J39" s="121"/>
      <c r="K39" s="120"/>
      <c r="L39" s="119"/>
      <c r="M39" s="119"/>
      <c r="N39" s="119"/>
      <c r="O39" s="119"/>
    </row>
    <row r="40" spans="1:15" ht="127.5" x14ac:dyDescent="0.2">
      <c r="A40" s="100" t="s">
        <v>147</v>
      </c>
      <c r="B40" s="125" t="s">
        <v>184</v>
      </c>
      <c r="C40" s="124" t="s">
        <v>18</v>
      </c>
      <c r="D40" s="140">
        <v>7</v>
      </c>
      <c r="E40" s="122"/>
      <c r="F40" s="129"/>
      <c r="G40" s="120"/>
      <c r="H40" s="119"/>
      <c r="I40" s="120"/>
      <c r="J40" s="121"/>
      <c r="K40" s="120"/>
      <c r="L40" s="119"/>
      <c r="M40" s="119"/>
      <c r="N40" s="119"/>
      <c r="O40" s="119"/>
    </row>
    <row r="41" spans="1:15" x14ac:dyDescent="0.2">
      <c r="A41" s="100" t="s">
        <v>145</v>
      </c>
      <c r="B41" s="191" t="s">
        <v>146</v>
      </c>
      <c r="C41" s="124" t="s">
        <v>4</v>
      </c>
      <c r="D41" s="190">
        <f>SUM(D23:D24)</f>
        <v>496.1</v>
      </c>
      <c r="E41" s="153"/>
      <c r="F41" s="129"/>
      <c r="G41" s="120"/>
      <c r="H41" s="121"/>
      <c r="I41" s="120"/>
      <c r="J41" s="121"/>
      <c r="K41" s="120"/>
      <c r="L41" s="119"/>
      <c r="M41" s="119"/>
      <c r="N41" s="119"/>
      <c r="O41" s="119"/>
    </row>
    <row r="42" spans="1:15" x14ac:dyDescent="0.2">
      <c r="A42" s="100" t="s">
        <v>143</v>
      </c>
      <c r="B42" s="128" t="s">
        <v>144</v>
      </c>
      <c r="C42" s="124" t="s">
        <v>4</v>
      </c>
      <c r="D42" s="190">
        <f>D41</f>
        <v>496.1</v>
      </c>
      <c r="E42" s="122"/>
      <c r="F42" s="129"/>
      <c r="G42" s="120"/>
      <c r="H42" s="121"/>
      <c r="I42" s="120"/>
      <c r="J42" s="121"/>
      <c r="K42" s="120"/>
      <c r="L42" s="119"/>
      <c r="M42" s="119"/>
      <c r="N42" s="119"/>
      <c r="O42" s="119"/>
    </row>
    <row r="43" spans="1:15" ht="51" x14ac:dyDescent="0.2">
      <c r="A43" s="100" t="s">
        <v>142</v>
      </c>
      <c r="B43" s="125" t="s">
        <v>88</v>
      </c>
      <c r="C43" s="124" t="s">
        <v>86</v>
      </c>
      <c r="D43" s="123">
        <v>23</v>
      </c>
      <c r="E43" s="122"/>
      <c r="F43" s="129"/>
      <c r="G43" s="120"/>
      <c r="H43" s="119"/>
      <c r="I43" s="120"/>
      <c r="J43" s="121"/>
      <c r="K43" s="120"/>
      <c r="L43" s="119"/>
      <c r="M43" s="119"/>
      <c r="N43" s="119"/>
      <c r="O43" s="119"/>
    </row>
    <row r="44" spans="1:15" ht="63.75" x14ac:dyDescent="0.2">
      <c r="A44" s="100" t="s">
        <v>140</v>
      </c>
      <c r="B44" s="238" t="s">
        <v>454</v>
      </c>
      <c r="C44" s="124" t="s">
        <v>86</v>
      </c>
      <c r="D44" s="123">
        <v>22</v>
      </c>
      <c r="E44" s="122"/>
      <c r="F44" s="129"/>
      <c r="G44" s="120"/>
      <c r="H44" s="119"/>
      <c r="I44" s="120"/>
      <c r="J44" s="121"/>
      <c r="K44" s="120"/>
      <c r="L44" s="119"/>
      <c r="M44" s="119"/>
      <c r="N44" s="119"/>
      <c r="O44" s="119"/>
    </row>
    <row r="45" spans="1:15" ht="25.5" x14ac:dyDescent="0.2">
      <c r="A45" s="100" t="s">
        <v>138</v>
      </c>
      <c r="B45" s="125" t="s">
        <v>183</v>
      </c>
      <c r="C45" s="124" t="s">
        <v>23</v>
      </c>
      <c r="D45" s="140">
        <v>1</v>
      </c>
      <c r="E45" s="122"/>
      <c r="F45" s="119"/>
      <c r="G45" s="120"/>
      <c r="H45" s="119"/>
      <c r="I45" s="120"/>
      <c r="J45" s="121"/>
      <c r="K45" s="120"/>
      <c r="L45" s="119"/>
      <c r="M45" s="119"/>
      <c r="N45" s="119"/>
      <c r="O45" s="119"/>
    </row>
    <row r="46" spans="1:15" ht="25.5" x14ac:dyDescent="0.2">
      <c r="A46" s="100" t="s">
        <v>182</v>
      </c>
      <c r="B46" s="125" t="s">
        <v>181</v>
      </c>
      <c r="C46" s="124" t="s">
        <v>23</v>
      </c>
      <c r="D46" s="140">
        <v>1</v>
      </c>
      <c r="E46" s="122"/>
      <c r="F46" s="119"/>
      <c r="G46" s="120"/>
      <c r="H46" s="119"/>
      <c r="I46" s="120"/>
      <c r="J46" s="121"/>
      <c r="K46" s="120"/>
      <c r="L46" s="119"/>
      <c r="M46" s="119"/>
      <c r="N46" s="119"/>
      <c r="O46" s="119"/>
    </row>
    <row r="47" spans="1:15" ht="25.5" x14ac:dyDescent="0.2">
      <c r="A47" s="100" t="s">
        <v>180</v>
      </c>
      <c r="B47" s="125" t="s">
        <v>137</v>
      </c>
      <c r="C47" s="124" t="s">
        <v>18</v>
      </c>
      <c r="D47" s="140">
        <v>45</v>
      </c>
      <c r="E47" s="122"/>
      <c r="F47" s="129"/>
      <c r="G47" s="120"/>
      <c r="H47" s="121"/>
      <c r="I47" s="120"/>
      <c r="J47" s="119"/>
      <c r="K47" s="120"/>
      <c r="L47" s="119"/>
      <c r="M47" s="119"/>
      <c r="N47" s="119"/>
      <c r="O47" s="119"/>
    </row>
    <row r="48" spans="1:15" s="118" customFormat="1" x14ac:dyDescent="0.2">
      <c r="A48" s="202"/>
      <c r="B48" s="201"/>
      <c r="C48" s="200"/>
      <c r="D48" s="199"/>
      <c r="E48" s="198"/>
      <c r="F48" s="196"/>
      <c r="G48" s="197"/>
      <c r="H48" s="196"/>
      <c r="I48" s="197"/>
      <c r="J48" s="196"/>
      <c r="K48" s="197"/>
      <c r="L48" s="196"/>
      <c r="M48" s="197"/>
      <c r="N48" s="196"/>
      <c r="O48" s="196"/>
    </row>
    <row r="49" spans="2:17" x14ac:dyDescent="0.2">
      <c r="J49" s="289" t="s">
        <v>12</v>
      </c>
      <c r="K49" s="110"/>
      <c r="L49" s="110"/>
      <c r="M49" s="110"/>
      <c r="N49" s="110"/>
      <c r="O49" s="109"/>
      <c r="Q49" s="195"/>
    </row>
    <row r="50" spans="2:17" x14ac:dyDescent="0.2">
      <c r="J50" s="108"/>
      <c r="K50" s="107"/>
      <c r="L50" s="107"/>
      <c r="M50" s="107"/>
      <c r="N50" s="107"/>
      <c r="O50" s="106"/>
    </row>
    <row r="51" spans="2:17" s="3" customFormat="1" x14ac:dyDescent="0.2">
      <c r="B51" s="27" t="s">
        <v>47</v>
      </c>
      <c r="C51" s="28"/>
      <c r="D51" s="29"/>
      <c r="E51" s="29"/>
      <c r="F51" s="29"/>
      <c r="G51" s="29"/>
      <c r="H51" s="29"/>
      <c r="I51" s="29"/>
      <c r="J51" s="35" t="s">
        <v>48</v>
      </c>
      <c r="K51" s="83"/>
      <c r="L51" s="83"/>
      <c r="M51" s="36"/>
      <c r="N51" s="29"/>
      <c r="O51" s="26"/>
    </row>
    <row r="52" spans="2:17" s="3" customFormat="1" x14ac:dyDescent="0.2">
      <c r="B52" s="30" t="s">
        <v>14</v>
      </c>
      <c r="C52" s="37"/>
      <c r="D52" s="38"/>
      <c r="E52" s="29"/>
      <c r="F52" s="29"/>
      <c r="G52" s="29"/>
      <c r="H52" s="29"/>
      <c r="I52" s="29"/>
      <c r="J52" s="39" t="s">
        <v>21</v>
      </c>
      <c r="K52" s="40"/>
      <c r="L52" s="40"/>
      <c r="M52" s="38"/>
      <c r="N52" s="38"/>
      <c r="O52" s="26"/>
    </row>
    <row r="53" spans="2:17" s="3" customFormat="1" x14ac:dyDescent="0.2">
      <c r="B53" s="31"/>
      <c r="C53" s="29"/>
      <c r="D53" s="29"/>
      <c r="E53" s="29"/>
      <c r="F53" s="29"/>
      <c r="G53" s="29"/>
      <c r="H53" s="29"/>
      <c r="I53" s="29"/>
      <c r="J53" s="83"/>
      <c r="K53" s="83"/>
      <c r="L53" s="83"/>
      <c r="M53" s="29"/>
      <c r="N53" s="29"/>
      <c r="O53" s="26"/>
    </row>
    <row r="54" spans="2:17" s="3" customFormat="1" x14ac:dyDescent="0.2">
      <c r="B54" s="32" t="s">
        <v>46</v>
      </c>
      <c r="C54" s="29"/>
      <c r="D54" s="29"/>
      <c r="E54" s="29"/>
      <c r="F54" s="29"/>
      <c r="G54" s="29"/>
      <c r="H54" s="29"/>
      <c r="I54" s="29"/>
      <c r="J54" s="83" t="s">
        <v>41</v>
      </c>
      <c r="K54" s="28"/>
      <c r="L54" s="28"/>
      <c r="M54" s="29"/>
      <c r="N54" s="29"/>
      <c r="O54" s="26"/>
    </row>
    <row r="55" spans="2:17" x14ac:dyDescent="0.2">
      <c r="E55" s="89"/>
    </row>
  </sheetData>
  <customSheetViews>
    <customSheetView guid="{5F9A6A82-E586-4BF8-9268-72B89D96A9AB}" showPageBreaks="1" printArea="1" view="pageBreakPreview">
      <selection activeCell="R43" sqref="R43"/>
      <rowBreaks count="1" manualBreakCount="1">
        <brk id="21" max="14" man="1"/>
      </rowBreaks>
      <pageMargins left="0.75" right="0.75" top="1" bottom="1" header="0.5" footer="0.5"/>
      <pageSetup paperSize="9" orientation="landscape" horizontalDpi="4294967292" verticalDpi="4294967292" r:id="rId1"/>
      <headerFooter alignWithMargins="0">
        <oddHeader>&amp;C&amp;12LOKĀLĀ TĀME Nr. 1-1
&amp;"Arial,Bold"&amp;UŪDENSAPGĀDE Ū1</oddHeader>
        <oddFooter>&amp;C&amp;8&amp;P</oddFooter>
      </headerFooter>
    </customSheetView>
    <customSheetView guid="{42FBF2DC-D199-FC48-8DEB-CE35049FEA5C}">
      <selection activeCell="R43" sqref="R43"/>
      <rowBreaks count="1" manualBreakCount="1">
        <brk id="21" max="14" man="1"/>
      </rowBreaks>
      <pageMargins left="0.7" right="0.7" top="0.75" bottom="0.75" header="0.3" footer="0.3"/>
      <pageSetup paperSize="9" orientation="landscape" horizontalDpi="4294967292" verticalDpi="4294967292"/>
      <headerFooter alignWithMargins="0">
        <oddHeader>&amp;C&amp;12LOKĀLĀ TĀME Nr. 1-1
&amp;"Arial,Bold"&amp;UŪDENSAPGĀDE Ū1</oddHeader>
        <oddFooter>&amp;C&amp;8&amp;P</oddFooter>
      </headerFooter>
    </customSheetView>
  </customSheetViews>
  <mergeCells count="6">
    <mergeCell ref="K7:O7"/>
    <mergeCell ref="E7:J7"/>
    <mergeCell ref="A7:A8"/>
    <mergeCell ref="C7:C8"/>
    <mergeCell ref="D7:D8"/>
    <mergeCell ref="B7:B8"/>
  </mergeCells>
  <phoneticPr fontId="2" type="noConversion"/>
  <pageMargins left="0.75" right="0.75" top="1" bottom="1" header="0.5" footer="0.5"/>
  <pageSetup paperSize="9" orientation="landscape" horizontalDpi="4294967292" verticalDpi="4294967292" r:id="rId2"/>
  <headerFooter alignWithMargins="0">
    <oddHeader>&amp;C&amp;12LOKĀLĀ TĀME Nr. 1-1
&amp;"Arial,Bold"&amp;UŪDENSAPGĀDE Ū1</oddHeader>
    <oddFooter>&amp;C&amp;8&amp;P</oddFooter>
  </headerFooter>
  <rowBreaks count="1" manualBreakCount="1">
    <brk id="21" max="1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view="pageBreakPreview" zoomScale="125" zoomScaleNormal="125" zoomScalePageLayoutView="125" workbookViewId="0">
      <selection activeCell="J95" sqref="J95"/>
    </sheetView>
  </sheetViews>
  <sheetFormatPr defaultColWidth="8.85546875" defaultRowHeight="12.75" x14ac:dyDescent="0.2"/>
  <cols>
    <col min="1" max="1" width="5.7109375" style="88" customWidth="1"/>
    <col min="2" max="2" width="38.4257812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7.85546875" style="96" customWidth="1"/>
    <col min="9" max="9" width="6.28515625" style="96" customWidth="1"/>
    <col min="10" max="10" width="7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206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95" t="s">
        <v>207</v>
      </c>
      <c r="D2" s="184"/>
      <c r="E2" s="184"/>
      <c r="F2" s="183"/>
      <c r="G2" s="182"/>
      <c r="H2" s="182"/>
      <c r="I2" s="182"/>
      <c r="J2" s="182"/>
      <c r="K2" s="182"/>
      <c r="L2" s="182"/>
      <c r="M2" s="182"/>
      <c r="N2" s="182"/>
      <c r="O2" s="181"/>
    </row>
    <row r="3" spans="1:16" ht="15" x14ac:dyDescent="0.2">
      <c r="A3" s="189" t="s">
        <v>85</v>
      </c>
      <c r="B3" s="186"/>
      <c r="C3" s="95" t="s">
        <v>178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207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8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206">
        <f>O95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177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ht="25.5" x14ac:dyDescent="0.2">
      <c r="A10" s="171">
        <v>1</v>
      </c>
      <c r="B10" s="170" t="s">
        <v>126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3" customFormat="1" ht="51" x14ac:dyDescent="0.2">
      <c r="A11" s="154" t="s">
        <v>125</v>
      </c>
      <c r="B11" s="125" t="s">
        <v>124</v>
      </c>
      <c r="C11" s="154" t="s">
        <v>4</v>
      </c>
      <c r="D11" s="162">
        <v>290.10000000000002</v>
      </c>
      <c r="E11" s="137"/>
      <c r="F11" s="121"/>
      <c r="G11" s="120"/>
      <c r="H11" s="121"/>
      <c r="I11" s="136"/>
      <c r="J11" s="121"/>
      <c r="K11" s="120"/>
      <c r="L11" s="119"/>
      <c r="M11" s="119"/>
      <c r="N11" s="119"/>
      <c r="O11" s="119"/>
    </row>
    <row r="12" spans="1:16" s="163" customFormat="1" ht="51" x14ac:dyDescent="0.2">
      <c r="A12" s="154" t="s">
        <v>123</v>
      </c>
      <c r="B12" s="125" t="s">
        <v>315</v>
      </c>
      <c r="C12" s="154" t="s">
        <v>4</v>
      </c>
      <c r="D12" s="209">
        <v>46.9</v>
      </c>
      <c r="E12" s="137"/>
      <c r="F12" s="121"/>
      <c r="G12" s="120"/>
      <c r="H12" s="121"/>
      <c r="I12" s="136"/>
      <c r="J12" s="121"/>
      <c r="K12" s="120"/>
      <c r="L12" s="119"/>
      <c r="M12" s="119"/>
      <c r="N12" s="119"/>
      <c r="O12" s="119"/>
    </row>
    <row r="13" spans="1:16" ht="63.75" x14ac:dyDescent="0.2">
      <c r="A13" s="154" t="s">
        <v>120</v>
      </c>
      <c r="B13" s="125" t="s">
        <v>314</v>
      </c>
      <c r="C13" s="154" t="s">
        <v>4</v>
      </c>
      <c r="D13" s="209">
        <v>121.6</v>
      </c>
      <c r="E13" s="137"/>
      <c r="F13" s="121"/>
      <c r="G13" s="120"/>
      <c r="H13" s="121"/>
      <c r="I13" s="120"/>
      <c r="J13" s="121"/>
      <c r="K13" s="120"/>
      <c r="L13" s="119"/>
      <c r="M13" s="119"/>
      <c r="N13" s="119"/>
      <c r="O13" s="119"/>
    </row>
    <row r="14" spans="1:16" ht="38.25" x14ac:dyDescent="0.2">
      <c r="A14" s="154" t="s">
        <v>118</v>
      </c>
      <c r="B14" s="125" t="s">
        <v>313</v>
      </c>
      <c r="C14" s="154" t="s">
        <v>121</v>
      </c>
      <c r="D14" s="209">
        <v>989.7</v>
      </c>
      <c r="E14" s="122"/>
      <c r="F14" s="121"/>
      <c r="G14" s="120"/>
      <c r="H14" s="121"/>
      <c r="I14" s="120"/>
      <c r="J14" s="119"/>
      <c r="K14" s="120"/>
      <c r="L14" s="119"/>
      <c r="M14" s="119"/>
      <c r="N14" s="119"/>
      <c r="O14" s="119"/>
    </row>
    <row r="15" spans="1:16" ht="51" x14ac:dyDescent="0.2">
      <c r="A15" s="154" t="s">
        <v>114</v>
      </c>
      <c r="B15" s="205" t="s">
        <v>312</v>
      </c>
      <c r="C15" s="154" t="s">
        <v>121</v>
      </c>
      <c r="D15" s="209">
        <v>166.2</v>
      </c>
      <c r="E15" s="137"/>
      <c r="F15" s="121"/>
      <c r="G15" s="120"/>
      <c r="H15" s="121"/>
      <c r="I15" s="136"/>
      <c r="J15" s="121"/>
      <c r="K15" s="120"/>
      <c r="L15" s="119"/>
      <c r="M15" s="119"/>
      <c r="N15" s="119"/>
      <c r="O15" s="119"/>
    </row>
    <row r="16" spans="1:16" ht="63.75" x14ac:dyDescent="0.2">
      <c r="A16" s="154" t="s">
        <v>171</v>
      </c>
      <c r="B16" s="125" t="s">
        <v>201</v>
      </c>
      <c r="C16" s="154" t="s">
        <v>4</v>
      </c>
      <c r="D16" s="229">
        <v>50.6</v>
      </c>
      <c r="E16" s="122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ht="51" x14ac:dyDescent="0.2">
      <c r="A17" s="154" t="s">
        <v>200</v>
      </c>
      <c r="B17" s="125" t="s">
        <v>311</v>
      </c>
      <c r="C17" s="154" t="s">
        <v>116</v>
      </c>
      <c r="D17" s="209">
        <f>D11*0.18+D12*0.16+D13*0.37</f>
        <v>104.714</v>
      </c>
      <c r="E17" s="153"/>
      <c r="F17" s="121"/>
      <c r="G17" s="120"/>
      <c r="H17" s="119"/>
      <c r="I17" s="120"/>
      <c r="J17" s="119"/>
      <c r="K17" s="120"/>
      <c r="L17" s="119"/>
      <c r="M17" s="119"/>
      <c r="N17" s="119"/>
      <c r="O17" s="119"/>
    </row>
    <row r="18" spans="1:15" ht="38.25" x14ac:dyDescent="0.2">
      <c r="A18" s="154" t="s">
        <v>199</v>
      </c>
      <c r="B18" s="125" t="s">
        <v>310</v>
      </c>
      <c r="C18" s="154" t="s">
        <v>116</v>
      </c>
      <c r="D18" s="209">
        <f>D11*0.38+D12*0.23+D13*0.66</f>
        <v>201.28100000000001</v>
      </c>
      <c r="E18" s="153"/>
      <c r="F18" s="121"/>
      <c r="G18" s="120"/>
      <c r="H18" s="119"/>
      <c r="I18" s="120"/>
      <c r="J18" s="119"/>
      <c r="K18" s="120"/>
      <c r="L18" s="119"/>
      <c r="M18" s="119"/>
      <c r="N18" s="119"/>
      <c r="O18" s="119"/>
    </row>
    <row r="19" spans="1:15" x14ac:dyDescent="0.2">
      <c r="A19" s="154" t="s">
        <v>198</v>
      </c>
      <c r="B19" s="125" t="s">
        <v>197</v>
      </c>
      <c r="C19" s="154" t="s">
        <v>4</v>
      </c>
      <c r="D19" s="209">
        <v>20</v>
      </c>
      <c r="E19" s="204"/>
      <c r="F19" s="121"/>
      <c r="G19" s="120"/>
      <c r="H19" s="121"/>
      <c r="I19" s="120"/>
      <c r="J19" s="119"/>
      <c r="K19" s="120"/>
      <c r="L19" s="119"/>
      <c r="M19" s="119"/>
      <c r="N19" s="119"/>
      <c r="O19" s="119"/>
    </row>
    <row r="20" spans="1:15" x14ac:dyDescent="0.2">
      <c r="A20" s="91"/>
      <c r="B20" s="203" t="s">
        <v>115</v>
      </c>
      <c r="C20" s="203"/>
      <c r="D20" s="161"/>
      <c r="E20" s="159"/>
      <c r="F20" s="158"/>
      <c r="G20" s="157"/>
      <c r="H20" s="156"/>
      <c r="I20" s="157"/>
      <c r="J20" s="156"/>
      <c r="K20" s="157"/>
      <c r="L20" s="156"/>
      <c r="M20" s="157"/>
      <c r="N20" s="156"/>
      <c r="O20" s="155"/>
    </row>
    <row r="21" spans="1:15" ht="130.5" x14ac:dyDescent="0.2">
      <c r="A21" s="100" t="s">
        <v>196</v>
      </c>
      <c r="B21" s="125" t="s">
        <v>309</v>
      </c>
      <c r="C21" s="154" t="s">
        <v>20</v>
      </c>
      <c r="D21" s="223">
        <v>18</v>
      </c>
      <c r="E21" s="153"/>
      <c r="F21" s="121"/>
      <c r="G21" s="120"/>
      <c r="H21" s="119"/>
      <c r="I21" s="120"/>
      <c r="J21" s="119"/>
      <c r="K21" s="120"/>
      <c r="L21" s="119"/>
      <c r="M21" s="119"/>
      <c r="N21" s="119"/>
      <c r="O21" s="119"/>
    </row>
    <row r="22" spans="1:15" s="99" customFormat="1" x14ac:dyDescent="0.2">
      <c r="A22" s="152">
        <v>2</v>
      </c>
      <c r="B22" s="151" t="s">
        <v>112</v>
      </c>
      <c r="C22" s="150"/>
      <c r="D22" s="147"/>
      <c r="E22" s="148"/>
      <c r="F22" s="147"/>
      <c r="G22" s="146"/>
      <c r="H22" s="145"/>
      <c r="I22" s="146"/>
      <c r="J22" s="145"/>
      <c r="K22" s="146"/>
      <c r="L22" s="145"/>
      <c r="M22" s="146"/>
      <c r="N22" s="145"/>
      <c r="O22" s="144"/>
    </row>
    <row r="23" spans="1:15" ht="51" x14ac:dyDescent="0.2">
      <c r="A23" s="100" t="s">
        <v>111</v>
      </c>
      <c r="B23" s="142" t="s">
        <v>308</v>
      </c>
      <c r="C23" s="124" t="s">
        <v>4</v>
      </c>
      <c r="D23" s="228">
        <v>25</v>
      </c>
      <c r="E23" s="153"/>
      <c r="F23" s="121"/>
      <c r="G23" s="120"/>
      <c r="H23" s="119"/>
      <c r="I23" s="120"/>
      <c r="J23" s="119"/>
      <c r="K23" s="120"/>
      <c r="L23" s="119"/>
      <c r="M23" s="119"/>
      <c r="N23" s="119"/>
      <c r="O23" s="119"/>
    </row>
    <row r="24" spans="1:15" ht="51" x14ac:dyDescent="0.2">
      <c r="A24" s="100" t="s">
        <v>109</v>
      </c>
      <c r="B24" s="142" t="s">
        <v>110</v>
      </c>
      <c r="C24" s="124" t="s">
        <v>4</v>
      </c>
      <c r="D24" s="228">
        <v>332.9</v>
      </c>
      <c r="E24" s="153"/>
      <c r="F24" s="121"/>
      <c r="G24" s="120"/>
      <c r="H24" s="119"/>
      <c r="I24" s="120"/>
      <c r="J24" s="119"/>
      <c r="K24" s="120"/>
      <c r="L24" s="119"/>
      <c r="M24" s="119"/>
      <c r="N24" s="119"/>
      <c r="O24" s="119"/>
    </row>
    <row r="25" spans="1:15" ht="51" x14ac:dyDescent="0.2">
      <c r="A25" s="100" t="s">
        <v>107</v>
      </c>
      <c r="B25" s="142" t="s">
        <v>307</v>
      </c>
      <c r="C25" s="124" t="s">
        <v>4</v>
      </c>
      <c r="D25" s="228">
        <v>50.6</v>
      </c>
      <c r="E25" s="153"/>
      <c r="F25" s="121"/>
      <c r="G25" s="120"/>
      <c r="H25" s="119"/>
      <c r="I25" s="120"/>
      <c r="J25" s="119"/>
      <c r="K25" s="120"/>
      <c r="L25" s="119"/>
      <c r="M25" s="119"/>
      <c r="N25" s="119"/>
      <c r="O25" s="119"/>
    </row>
    <row r="26" spans="1:15" ht="51" x14ac:dyDescent="0.2">
      <c r="A26" s="100" t="s">
        <v>105</v>
      </c>
      <c r="B26" s="142" t="s">
        <v>306</v>
      </c>
      <c r="C26" s="124" t="s">
        <v>4</v>
      </c>
      <c r="D26" s="228">
        <v>3.2</v>
      </c>
      <c r="E26" s="153"/>
      <c r="F26" s="121"/>
      <c r="G26" s="120"/>
      <c r="H26" s="119"/>
      <c r="I26" s="120"/>
      <c r="J26" s="119"/>
      <c r="K26" s="120"/>
      <c r="L26" s="119"/>
      <c r="M26" s="119"/>
      <c r="N26" s="119"/>
      <c r="O26" s="119"/>
    </row>
    <row r="27" spans="1:15" ht="89.25" x14ac:dyDescent="0.2">
      <c r="A27" s="100" t="s">
        <v>103</v>
      </c>
      <c r="B27" s="191" t="s">
        <v>305</v>
      </c>
      <c r="C27" s="124" t="s">
        <v>20</v>
      </c>
      <c r="D27" s="227">
        <v>2</v>
      </c>
      <c r="E27" s="226"/>
      <c r="F27" s="119"/>
      <c r="G27" s="120"/>
      <c r="H27" s="119"/>
      <c r="I27" s="120"/>
      <c r="J27" s="119"/>
      <c r="K27" s="120"/>
      <c r="L27" s="119"/>
      <c r="M27" s="119"/>
      <c r="N27" s="119"/>
      <c r="O27" s="119"/>
    </row>
    <row r="28" spans="1:15" ht="89.25" x14ac:dyDescent="0.2">
      <c r="A28" s="100" t="s">
        <v>101</v>
      </c>
      <c r="B28" s="142" t="s">
        <v>108</v>
      </c>
      <c r="C28" s="124" t="s">
        <v>20</v>
      </c>
      <c r="D28" s="227">
        <v>15</v>
      </c>
      <c r="E28" s="226"/>
      <c r="F28" s="119"/>
      <c r="G28" s="120"/>
      <c r="H28" s="119"/>
      <c r="I28" s="120"/>
      <c r="J28" s="119"/>
      <c r="K28" s="120"/>
      <c r="L28" s="119"/>
      <c r="M28" s="119"/>
      <c r="N28" s="119"/>
      <c r="O28" s="119"/>
    </row>
    <row r="29" spans="1:15" ht="89.25" x14ac:dyDescent="0.2">
      <c r="A29" s="100" t="s">
        <v>99</v>
      </c>
      <c r="B29" s="142" t="s">
        <v>304</v>
      </c>
      <c r="C29" s="124" t="s">
        <v>20</v>
      </c>
      <c r="D29" s="227">
        <v>4</v>
      </c>
      <c r="E29" s="122"/>
      <c r="F29" s="119"/>
      <c r="G29" s="120"/>
      <c r="H29" s="119"/>
      <c r="I29" s="120"/>
      <c r="J29" s="119"/>
      <c r="K29" s="120"/>
      <c r="L29" s="119"/>
      <c r="M29" s="119"/>
      <c r="N29" s="119"/>
      <c r="O29" s="119"/>
    </row>
    <row r="30" spans="1:15" ht="89.25" x14ac:dyDescent="0.2">
      <c r="A30" s="100" t="s">
        <v>97</v>
      </c>
      <c r="B30" s="142" t="s">
        <v>303</v>
      </c>
      <c r="C30" s="124" t="s">
        <v>20</v>
      </c>
      <c r="D30" s="227">
        <v>1</v>
      </c>
      <c r="E30" s="226"/>
      <c r="F30" s="119"/>
      <c r="G30" s="120"/>
      <c r="H30" s="119"/>
      <c r="I30" s="120"/>
      <c r="J30" s="119"/>
      <c r="K30" s="120"/>
      <c r="L30" s="119"/>
      <c r="M30" s="119"/>
      <c r="N30" s="119"/>
      <c r="O30" s="119"/>
    </row>
    <row r="31" spans="1:15" ht="51" x14ac:dyDescent="0.2">
      <c r="A31" s="100" t="s">
        <v>95</v>
      </c>
      <c r="B31" s="125" t="s">
        <v>106</v>
      </c>
      <c r="C31" s="124" t="s">
        <v>20</v>
      </c>
      <c r="D31" s="125">
        <v>18</v>
      </c>
      <c r="E31" s="153"/>
      <c r="F31" s="121"/>
      <c r="G31" s="120"/>
      <c r="H31" s="119"/>
      <c r="I31" s="120"/>
      <c r="J31" s="119"/>
      <c r="K31" s="120"/>
      <c r="L31" s="119"/>
      <c r="M31" s="119"/>
      <c r="N31" s="119"/>
      <c r="O31" s="119"/>
    </row>
    <row r="32" spans="1:15" x14ac:dyDescent="0.2">
      <c r="A32" s="100" t="s">
        <v>93</v>
      </c>
      <c r="B32" s="290" t="s">
        <v>302</v>
      </c>
      <c r="C32" s="124" t="s">
        <v>18</v>
      </c>
      <c r="D32" s="223">
        <v>18</v>
      </c>
      <c r="E32" s="153"/>
      <c r="F32" s="121"/>
      <c r="G32" s="120"/>
      <c r="H32" s="119"/>
      <c r="I32" s="120"/>
      <c r="J32" s="119"/>
      <c r="K32" s="120"/>
      <c r="L32" s="119"/>
      <c r="M32" s="119"/>
      <c r="N32" s="119"/>
      <c r="O32" s="119"/>
    </row>
    <row r="33" spans="1:15" x14ac:dyDescent="0.2">
      <c r="A33" s="100" t="s">
        <v>91</v>
      </c>
      <c r="B33" s="139" t="s">
        <v>301</v>
      </c>
      <c r="C33" s="124" t="s">
        <v>18</v>
      </c>
      <c r="D33" s="223">
        <v>2</v>
      </c>
      <c r="E33" s="153"/>
      <c r="F33" s="121"/>
      <c r="G33" s="120"/>
      <c r="H33" s="119"/>
      <c r="I33" s="120"/>
      <c r="J33" s="119"/>
      <c r="K33" s="120"/>
      <c r="L33" s="119"/>
      <c r="M33" s="119"/>
      <c r="N33" s="119"/>
      <c r="O33" s="119"/>
    </row>
    <row r="34" spans="1:15" ht="25.5" x14ac:dyDescent="0.2">
      <c r="A34" s="100" t="s">
        <v>89</v>
      </c>
      <c r="B34" s="135" t="s">
        <v>100</v>
      </c>
      <c r="C34" s="134" t="s">
        <v>18</v>
      </c>
      <c r="D34" s="133">
        <v>45</v>
      </c>
      <c r="E34" s="153"/>
      <c r="F34" s="121"/>
      <c r="G34" s="120"/>
      <c r="H34" s="119"/>
      <c r="I34" s="120"/>
      <c r="J34" s="119"/>
      <c r="K34" s="120"/>
      <c r="L34" s="119"/>
      <c r="M34" s="119"/>
      <c r="N34" s="119"/>
      <c r="O34" s="119"/>
    </row>
    <row r="35" spans="1:15" ht="25.5" x14ac:dyDescent="0.2">
      <c r="A35" s="100" t="s">
        <v>87</v>
      </c>
      <c r="B35" s="135" t="s">
        <v>98</v>
      </c>
      <c r="C35" s="134" t="s">
        <v>18</v>
      </c>
      <c r="D35" s="133">
        <v>18</v>
      </c>
      <c r="E35" s="153"/>
      <c r="F35" s="121"/>
      <c r="G35" s="120"/>
      <c r="H35" s="119"/>
      <c r="I35" s="120"/>
      <c r="J35" s="119"/>
      <c r="K35" s="120"/>
      <c r="L35" s="119"/>
      <c r="M35" s="119"/>
      <c r="N35" s="119"/>
      <c r="O35" s="119"/>
    </row>
    <row r="36" spans="1:15" ht="14.25" x14ac:dyDescent="0.2">
      <c r="A36" s="100" t="s">
        <v>155</v>
      </c>
      <c r="B36" s="142" t="s">
        <v>300</v>
      </c>
      <c r="C36" s="124" t="s">
        <v>18</v>
      </c>
      <c r="D36" s="224">
        <v>1</v>
      </c>
      <c r="E36" s="153"/>
      <c r="F36" s="121"/>
      <c r="G36" s="120"/>
      <c r="H36" s="119"/>
      <c r="I36" s="120"/>
      <c r="J36" s="119"/>
      <c r="K36" s="120"/>
      <c r="L36" s="119"/>
      <c r="M36" s="119"/>
      <c r="N36" s="119"/>
      <c r="O36" s="119"/>
    </row>
    <row r="37" spans="1:15" ht="14.25" x14ac:dyDescent="0.2">
      <c r="A37" s="100" t="s">
        <v>153</v>
      </c>
      <c r="B37" s="142" t="s">
        <v>299</v>
      </c>
      <c r="C37" s="124" t="s">
        <v>18</v>
      </c>
      <c r="D37" s="224">
        <v>1</v>
      </c>
      <c r="E37" s="153"/>
      <c r="F37" s="121"/>
      <c r="G37" s="120"/>
      <c r="H37" s="119"/>
      <c r="I37" s="120"/>
      <c r="J37" s="119"/>
      <c r="K37" s="120"/>
      <c r="L37" s="119"/>
      <c r="M37" s="119"/>
      <c r="N37" s="119"/>
      <c r="O37" s="119"/>
    </row>
    <row r="38" spans="1:15" ht="14.25" x14ac:dyDescent="0.2">
      <c r="A38" s="100" t="s">
        <v>151</v>
      </c>
      <c r="B38" s="142" t="s">
        <v>298</v>
      </c>
      <c r="C38" s="124" t="s">
        <v>18</v>
      </c>
      <c r="D38" s="224">
        <v>1</v>
      </c>
      <c r="E38" s="153"/>
      <c r="F38" s="121"/>
      <c r="G38" s="120"/>
      <c r="H38" s="119"/>
      <c r="I38" s="120"/>
      <c r="J38" s="119"/>
      <c r="K38" s="120"/>
      <c r="L38" s="119"/>
      <c r="M38" s="119"/>
      <c r="N38" s="119"/>
      <c r="O38" s="119"/>
    </row>
    <row r="39" spans="1:15" ht="14.25" x14ac:dyDescent="0.2">
      <c r="A39" s="100" t="s">
        <v>149</v>
      </c>
      <c r="B39" s="142" t="s">
        <v>297</v>
      </c>
      <c r="C39" s="124" t="s">
        <v>18</v>
      </c>
      <c r="D39" s="224">
        <v>1</v>
      </c>
      <c r="E39" s="153"/>
      <c r="F39" s="121"/>
      <c r="G39" s="120"/>
      <c r="H39" s="119"/>
      <c r="I39" s="120"/>
      <c r="J39" s="119"/>
      <c r="K39" s="120"/>
      <c r="L39" s="119"/>
      <c r="M39" s="119"/>
      <c r="N39" s="119"/>
      <c r="O39" s="119"/>
    </row>
    <row r="40" spans="1:15" x14ac:dyDescent="0.2">
      <c r="A40" s="100" t="s">
        <v>147</v>
      </c>
      <c r="B40" s="142" t="s">
        <v>296</v>
      </c>
      <c r="C40" s="225" t="s">
        <v>4</v>
      </c>
      <c r="D40" s="143">
        <v>1</v>
      </c>
      <c r="E40" s="153"/>
      <c r="F40" s="121"/>
      <c r="G40" s="120"/>
      <c r="H40" s="119"/>
      <c r="I40" s="120"/>
      <c r="J40" s="119"/>
      <c r="K40" s="120"/>
      <c r="L40" s="119"/>
      <c r="M40" s="119"/>
      <c r="N40" s="119"/>
      <c r="O40" s="119"/>
    </row>
    <row r="41" spans="1:15" x14ac:dyDescent="0.2">
      <c r="A41" s="100" t="s">
        <v>145</v>
      </c>
      <c r="B41" s="142" t="s">
        <v>295</v>
      </c>
      <c r="C41" s="225" t="s">
        <v>4</v>
      </c>
      <c r="D41" s="143">
        <v>1</v>
      </c>
      <c r="E41" s="153"/>
      <c r="F41" s="121"/>
      <c r="G41" s="120"/>
      <c r="H41" s="119"/>
      <c r="I41" s="120"/>
      <c r="J41" s="119"/>
      <c r="K41" s="120"/>
      <c r="L41" s="119"/>
      <c r="M41" s="119"/>
      <c r="N41" s="119"/>
      <c r="O41" s="119"/>
    </row>
    <row r="42" spans="1:15" x14ac:dyDescent="0.2">
      <c r="A42" s="100" t="s">
        <v>143</v>
      </c>
      <c r="B42" s="142" t="s">
        <v>294</v>
      </c>
      <c r="C42" s="225" t="s">
        <v>18</v>
      </c>
      <c r="D42" s="224">
        <v>4</v>
      </c>
      <c r="E42" s="153"/>
      <c r="F42" s="121"/>
      <c r="G42" s="120"/>
      <c r="H42" s="119"/>
      <c r="I42" s="120"/>
      <c r="J42" s="119"/>
      <c r="K42" s="120"/>
      <c r="L42" s="119"/>
      <c r="M42" s="119"/>
      <c r="N42" s="119"/>
      <c r="O42" s="119"/>
    </row>
    <row r="43" spans="1:15" x14ac:dyDescent="0.2">
      <c r="A43" s="100" t="s">
        <v>142</v>
      </c>
      <c r="B43" s="125" t="s">
        <v>102</v>
      </c>
      <c r="C43" s="124" t="s">
        <v>18</v>
      </c>
      <c r="D43" s="223">
        <v>18</v>
      </c>
      <c r="E43" s="137"/>
      <c r="F43" s="129"/>
      <c r="G43" s="120"/>
      <c r="H43" s="121"/>
      <c r="I43" s="136"/>
      <c r="J43" s="119"/>
      <c r="K43" s="120"/>
      <c r="L43" s="119"/>
      <c r="M43" s="119"/>
      <c r="N43" s="119"/>
      <c r="O43" s="119"/>
    </row>
    <row r="44" spans="1:15" x14ac:dyDescent="0.2">
      <c r="A44" s="100" t="s">
        <v>140</v>
      </c>
      <c r="B44" s="125" t="s">
        <v>96</v>
      </c>
      <c r="C44" s="132" t="s">
        <v>23</v>
      </c>
      <c r="D44" s="211">
        <v>1</v>
      </c>
      <c r="E44" s="153"/>
      <c r="F44" s="121"/>
      <c r="G44" s="120"/>
      <c r="H44" s="119"/>
      <c r="I44" s="120"/>
      <c r="J44" s="119"/>
      <c r="K44" s="120"/>
      <c r="L44" s="119"/>
      <c r="M44" s="119"/>
      <c r="N44" s="119"/>
      <c r="O44" s="119"/>
    </row>
    <row r="45" spans="1:15" x14ac:dyDescent="0.2">
      <c r="A45" s="100" t="s">
        <v>138</v>
      </c>
      <c r="B45" s="125" t="s">
        <v>94</v>
      </c>
      <c r="C45" s="124" t="s">
        <v>4</v>
      </c>
      <c r="D45" s="222">
        <f>SUM(D23:D26)</f>
        <v>411.7</v>
      </c>
      <c r="E45" s="153"/>
      <c r="F45" s="121"/>
      <c r="G45" s="120"/>
      <c r="H45" s="119"/>
      <c r="I45" s="120"/>
      <c r="J45" s="119"/>
      <c r="K45" s="120"/>
      <c r="L45" s="119"/>
      <c r="M45" s="119"/>
      <c r="N45" s="119"/>
      <c r="O45" s="119"/>
    </row>
    <row r="46" spans="1:15" x14ac:dyDescent="0.2">
      <c r="A46" s="100" t="s">
        <v>182</v>
      </c>
      <c r="B46" s="128" t="s">
        <v>92</v>
      </c>
      <c r="C46" s="124" t="s">
        <v>4</v>
      </c>
      <c r="D46" s="222">
        <f>SUM(D23:D26)</f>
        <v>411.7</v>
      </c>
      <c r="E46" s="153"/>
      <c r="F46" s="121"/>
      <c r="G46" s="120"/>
      <c r="H46" s="119"/>
      <c r="I46" s="120"/>
      <c r="J46" s="119"/>
      <c r="K46" s="120"/>
      <c r="L46" s="119"/>
      <c r="M46" s="119"/>
      <c r="N46" s="119"/>
      <c r="O46" s="119"/>
    </row>
    <row r="47" spans="1:15" x14ac:dyDescent="0.2">
      <c r="A47" s="100" t="s">
        <v>180</v>
      </c>
      <c r="B47" s="125" t="s">
        <v>90</v>
      </c>
      <c r="C47" s="124" t="s">
        <v>18</v>
      </c>
      <c r="D47" s="221">
        <f>SUM(D27:D30)</f>
        <v>22</v>
      </c>
      <c r="E47" s="122"/>
      <c r="F47" s="129"/>
      <c r="G47" s="120"/>
      <c r="H47" s="119"/>
      <c r="I47" s="120"/>
      <c r="J47" s="119"/>
      <c r="K47" s="120"/>
      <c r="L47" s="119"/>
      <c r="M47" s="119"/>
      <c r="N47" s="119"/>
      <c r="O47" s="119"/>
    </row>
    <row r="48" spans="1:15" ht="51" x14ac:dyDescent="0.2">
      <c r="A48" s="100" t="s">
        <v>293</v>
      </c>
      <c r="B48" s="125" t="s">
        <v>88</v>
      </c>
      <c r="C48" s="124" t="s">
        <v>86</v>
      </c>
      <c r="D48" s="211">
        <v>21</v>
      </c>
      <c r="E48" s="122"/>
      <c r="F48" s="129"/>
      <c r="G48" s="120"/>
      <c r="H48" s="119"/>
      <c r="I48" s="120"/>
      <c r="J48" s="121"/>
      <c r="K48" s="120"/>
      <c r="L48" s="119"/>
      <c r="M48" s="119"/>
      <c r="N48" s="119"/>
      <c r="O48" s="119"/>
    </row>
    <row r="49" spans="1:15" ht="63.75" x14ac:dyDescent="0.2">
      <c r="A49" s="100" t="s">
        <v>292</v>
      </c>
      <c r="B49" s="238" t="s">
        <v>453</v>
      </c>
      <c r="C49" s="124" t="s">
        <v>86</v>
      </c>
      <c r="D49" s="211">
        <v>21</v>
      </c>
      <c r="E49" s="122"/>
      <c r="F49" s="129"/>
      <c r="G49" s="120"/>
      <c r="H49" s="119"/>
      <c r="I49" s="120"/>
      <c r="J49" s="121"/>
      <c r="K49" s="120"/>
      <c r="L49" s="119"/>
      <c r="M49" s="119"/>
      <c r="N49" s="119"/>
      <c r="O49" s="119"/>
    </row>
    <row r="50" spans="1:15" s="99" customFormat="1" ht="25.5" x14ac:dyDescent="0.2">
      <c r="A50" s="220">
        <v>3</v>
      </c>
      <c r="B50" s="219" t="s">
        <v>291</v>
      </c>
      <c r="C50" s="169"/>
      <c r="D50" s="219"/>
      <c r="E50" s="218"/>
      <c r="F50" s="165"/>
      <c r="G50" s="197"/>
      <c r="H50" s="196"/>
      <c r="I50" s="197"/>
      <c r="J50" s="196"/>
      <c r="K50" s="197"/>
      <c r="L50" s="196"/>
      <c r="M50" s="196"/>
      <c r="N50" s="196"/>
      <c r="O50" s="196"/>
    </row>
    <row r="51" spans="1:15" ht="25.5" x14ac:dyDescent="0.2">
      <c r="A51" s="100" t="s">
        <v>290</v>
      </c>
      <c r="B51" s="217" t="s">
        <v>194</v>
      </c>
      <c r="C51" s="216" t="s">
        <v>4</v>
      </c>
      <c r="D51" s="215">
        <v>168.5</v>
      </c>
      <c r="E51" s="153"/>
      <c r="F51" s="121"/>
      <c r="G51" s="120"/>
      <c r="H51" s="119"/>
      <c r="I51" s="120"/>
      <c r="J51" s="119"/>
      <c r="K51" s="120"/>
      <c r="L51" s="119"/>
      <c r="M51" s="119"/>
      <c r="N51" s="119"/>
      <c r="O51" s="119"/>
    </row>
    <row r="52" spans="1:15" ht="14.25" x14ac:dyDescent="0.2">
      <c r="A52" s="100" t="s">
        <v>289</v>
      </c>
      <c r="B52" s="191" t="s">
        <v>288</v>
      </c>
      <c r="C52" s="124" t="s">
        <v>18</v>
      </c>
      <c r="D52" s="193">
        <v>1</v>
      </c>
      <c r="E52" s="153"/>
      <c r="F52" s="121"/>
      <c r="G52" s="120"/>
      <c r="H52" s="119"/>
      <c r="I52" s="120"/>
      <c r="J52" s="119"/>
      <c r="K52" s="120"/>
      <c r="L52" s="119"/>
      <c r="M52" s="119"/>
      <c r="N52" s="119"/>
      <c r="O52" s="119"/>
    </row>
    <row r="53" spans="1:15" ht="14.25" x14ac:dyDescent="0.2">
      <c r="A53" s="100" t="s">
        <v>287</v>
      </c>
      <c r="B53" s="191" t="s">
        <v>286</v>
      </c>
      <c r="C53" s="124" t="s">
        <v>18</v>
      </c>
      <c r="D53" s="193">
        <v>2</v>
      </c>
      <c r="E53" s="153"/>
      <c r="F53" s="121"/>
      <c r="G53" s="120"/>
      <c r="H53" s="119"/>
      <c r="I53" s="120"/>
      <c r="J53" s="119"/>
      <c r="K53" s="120"/>
      <c r="L53" s="119"/>
      <c r="M53" s="119"/>
      <c r="N53" s="119"/>
      <c r="O53" s="119"/>
    </row>
    <row r="54" spans="1:15" ht="14.25" x14ac:dyDescent="0.2">
      <c r="A54" s="100" t="s">
        <v>285</v>
      </c>
      <c r="B54" s="191" t="s">
        <v>284</v>
      </c>
      <c r="C54" s="124" t="s">
        <v>18</v>
      </c>
      <c r="D54" s="193">
        <v>1</v>
      </c>
      <c r="E54" s="153"/>
      <c r="F54" s="121"/>
      <c r="G54" s="120"/>
      <c r="H54" s="119"/>
      <c r="I54" s="120"/>
      <c r="J54" s="119"/>
      <c r="K54" s="120"/>
      <c r="L54" s="119"/>
      <c r="M54" s="119"/>
      <c r="N54" s="119"/>
      <c r="O54" s="119"/>
    </row>
    <row r="55" spans="1:15" x14ac:dyDescent="0.2">
      <c r="A55" s="100" t="s">
        <v>283</v>
      </c>
      <c r="B55" s="191" t="s">
        <v>282</v>
      </c>
      <c r="C55" s="124" t="s">
        <v>18</v>
      </c>
      <c r="D55" s="193">
        <v>1</v>
      </c>
      <c r="E55" s="153"/>
      <c r="F55" s="121"/>
      <c r="G55" s="120"/>
      <c r="H55" s="119"/>
      <c r="I55" s="120"/>
      <c r="J55" s="119"/>
      <c r="K55" s="120"/>
      <c r="L55" s="119"/>
      <c r="M55" s="119"/>
      <c r="N55" s="119"/>
      <c r="O55" s="119"/>
    </row>
    <row r="56" spans="1:15" ht="51" x14ac:dyDescent="0.2">
      <c r="A56" s="100" t="s">
        <v>281</v>
      </c>
      <c r="B56" s="214" t="s">
        <v>88</v>
      </c>
      <c r="C56" s="213" t="s">
        <v>86</v>
      </c>
      <c r="D56" s="212">
        <v>4</v>
      </c>
      <c r="E56" s="122"/>
      <c r="F56" s="129"/>
      <c r="G56" s="120"/>
      <c r="H56" s="119"/>
      <c r="I56" s="120"/>
      <c r="J56" s="119"/>
      <c r="K56" s="120"/>
      <c r="L56" s="119"/>
      <c r="M56" s="119"/>
      <c r="N56" s="119"/>
      <c r="O56" s="119"/>
    </row>
    <row r="57" spans="1:15" ht="63.75" x14ac:dyDescent="0.2">
      <c r="A57" s="100" t="s">
        <v>280</v>
      </c>
      <c r="B57" s="238" t="s">
        <v>455</v>
      </c>
      <c r="C57" s="124" t="s">
        <v>86</v>
      </c>
      <c r="D57" s="211">
        <v>4</v>
      </c>
      <c r="E57" s="122"/>
      <c r="F57" s="129"/>
      <c r="G57" s="120"/>
      <c r="H57" s="119"/>
      <c r="I57" s="120"/>
      <c r="J57" s="119"/>
      <c r="K57" s="120"/>
      <c r="L57" s="119"/>
      <c r="M57" s="119"/>
      <c r="N57" s="119"/>
      <c r="O57" s="119"/>
    </row>
    <row r="58" spans="1:15" ht="25.5" x14ac:dyDescent="0.2">
      <c r="A58" s="100" t="s">
        <v>279</v>
      </c>
      <c r="B58" s="125" t="s">
        <v>137</v>
      </c>
      <c r="C58" s="124" t="s">
        <v>18</v>
      </c>
      <c r="D58" s="125">
        <v>2</v>
      </c>
      <c r="E58" s="122"/>
      <c r="F58" s="129"/>
      <c r="G58" s="120"/>
      <c r="H58" s="121"/>
      <c r="I58" s="120"/>
      <c r="J58" s="119"/>
      <c r="K58" s="120"/>
      <c r="L58" s="119"/>
      <c r="M58" s="119"/>
      <c r="N58" s="119"/>
      <c r="O58" s="119"/>
    </row>
    <row r="59" spans="1:15" ht="76.5" x14ac:dyDescent="0.2">
      <c r="A59" s="100" t="s">
        <v>278</v>
      </c>
      <c r="B59" s="191" t="s">
        <v>277</v>
      </c>
      <c r="C59" s="124" t="s">
        <v>20</v>
      </c>
      <c r="D59" s="210">
        <v>1</v>
      </c>
      <c r="E59" s="153"/>
      <c r="F59" s="121"/>
      <c r="G59" s="120"/>
      <c r="H59" s="119"/>
      <c r="I59" s="120"/>
      <c r="J59" s="119"/>
      <c r="K59" s="120"/>
      <c r="L59" s="119"/>
      <c r="M59" s="119"/>
      <c r="N59" s="119"/>
      <c r="O59" s="119"/>
    </row>
    <row r="60" spans="1:15" ht="25.5" x14ac:dyDescent="0.2">
      <c r="A60" s="100" t="s">
        <v>276</v>
      </c>
      <c r="B60" s="140" t="s">
        <v>275</v>
      </c>
      <c r="C60" s="124" t="s">
        <v>20</v>
      </c>
      <c r="D60" s="211">
        <v>2</v>
      </c>
      <c r="E60" s="153"/>
      <c r="F60" s="121"/>
      <c r="G60" s="120"/>
      <c r="H60" s="119"/>
      <c r="I60" s="120"/>
      <c r="J60" s="119"/>
      <c r="K60" s="120"/>
      <c r="L60" s="119"/>
      <c r="M60" s="119"/>
      <c r="N60" s="119"/>
      <c r="O60" s="119"/>
    </row>
    <row r="61" spans="1:15" x14ac:dyDescent="0.2">
      <c r="A61" s="100" t="s">
        <v>274</v>
      </c>
      <c r="B61" s="140" t="s">
        <v>273</v>
      </c>
      <c r="C61" s="124" t="s">
        <v>18</v>
      </c>
      <c r="D61" s="211">
        <v>4</v>
      </c>
      <c r="E61" s="153"/>
      <c r="F61" s="121"/>
      <c r="G61" s="120"/>
      <c r="H61" s="119"/>
      <c r="I61" s="120"/>
      <c r="J61" s="119"/>
      <c r="K61" s="120"/>
      <c r="L61" s="119"/>
      <c r="M61" s="119"/>
      <c r="N61" s="119"/>
      <c r="O61" s="119"/>
    </row>
    <row r="62" spans="1:15" ht="25.5" x14ac:dyDescent="0.2">
      <c r="A62" s="100" t="s">
        <v>272</v>
      </c>
      <c r="B62" s="140" t="s">
        <v>271</v>
      </c>
      <c r="C62" s="124" t="s">
        <v>18</v>
      </c>
      <c r="D62" s="211">
        <v>2</v>
      </c>
      <c r="E62" s="153"/>
      <c r="F62" s="121"/>
      <c r="G62" s="120"/>
      <c r="H62" s="119"/>
      <c r="I62" s="120"/>
      <c r="J62" s="119"/>
      <c r="K62" s="120"/>
      <c r="L62" s="119"/>
      <c r="M62" s="119"/>
      <c r="N62" s="119"/>
      <c r="O62" s="119"/>
    </row>
    <row r="63" spans="1:15" x14ac:dyDescent="0.2">
      <c r="A63" s="100" t="s">
        <v>270</v>
      </c>
      <c r="B63" s="123" t="s">
        <v>269</v>
      </c>
      <c r="C63" s="124" t="s">
        <v>20</v>
      </c>
      <c r="D63" s="211">
        <v>2</v>
      </c>
      <c r="E63" s="153"/>
      <c r="F63" s="121"/>
      <c r="G63" s="120"/>
      <c r="H63" s="119"/>
      <c r="I63" s="120"/>
      <c r="J63" s="119"/>
      <c r="K63" s="120"/>
      <c r="L63" s="119"/>
      <c r="M63" s="119"/>
      <c r="N63" s="119"/>
      <c r="O63" s="119"/>
    </row>
    <row r="64" spans="1:15" ht="25.5" x14ac:dyDescent="0.2">
      <c r="A64" s="100" t="s">
        <v>268</v>
      </c>
      <c r="B64" s="140" t="s">
        <v>267</v>
      </c>
      <c r="C64" s="124" t="s">
        <v>20</v>
      </c>
      <c r="D64" s="211">
        <v>1</v>
      </c>
      <c r="E64" s="153"/>
      <c r="F64" s="121"/>
      <c r="G64" s="120"/>
      <c r="H64" s="119"/>
      <c r="I64" s="120"/>
      <c r="J64" s="119"/>
      <c r="K64" s="120"/>
      <c r="L64" s="119"/>
      <c r="M64" s="119"/>
      <c r="N64" s="119"/>
      <c r="O64" s="119"/>
    </row>
    <row r="65" spans="1:15" x14ac:dyDescent="0.2">
      <c r="A65" s="100" t="s">
        <v>266</v>
      </c>
      <c r="B65" s="123" t="s">
        <v>265</v>
      </c>
      <c r="C65" s="124" t="s">
        <v>20</v>
      </c>
      <c r="D65" s="211">
        <v>1</v>
      </c>
      <c r="E65" s="153"/>
      <c r="F65" s="121"/>
      <c r="G65" s="120"/>
      <c r="H65" s="119"/>
      <c r="I65" s="120"/>
      <c r="J65" s="119"/>
      <c r="K65" s="120"/>
      <c r="L65" s="119"/>
      <c r="M65" s="119"/>
      <c r="N65" s="119"/>
      <c r="O65" s="119"/>
    </row>
    <row r="66" spans="1:15" x14ac:dyDescent="0.2">
      <c r="A66" s="100" t="s">
        <v>264</v>
      </c>
      <c r="B66" s="123" t="s">
        <v>263</v>
      </c>
      <c r="C66" s="124" t="s">
        <v>18</v>
      </c>
      <c r="D66" s="211">
        <v>1</v>
      </c>
      <c r="E66" s="153"/>
      <c r="F66" s="121"/>
      <c r="G66" s="120"/>
      <c r="H66" s="119"/>
      <c r="I66" s="120"/>
      <c r="J66" s="119"/>
      <c r="K66" s="120"/>
      <c r="L66" s="119"/>
      <c r="M66" s="119"/>
      <c r="N66" s="119"/>
      <c r="O66" s="119"/>
    </row>
    <row r="67" spans="1:15" ht="25.5" x14ac:dyDescent="0.2">
      <c r="A67" s="100" t="s">
        <v>262</v>
      </c>
      <c r="B67" s="140" t="s">
        <v>261</v>
      </c>
      <c r="C67" s="124" t="s">
        <v>18</v>
      </c>
      <c r="D67" s="211">
        <v>1</v>
      </c>
      <c r="E67" s="153"/>
      <c r="F67" s="121"/>
      <c r="G67" s="120"/>
      <c r="H67" s="119"/>
      <c r="I67" s="120"/>
      <c r="J67" s="119"/>
      <c r="K67" s="120"/>
      <c r="L67" s="119"/>
      <c r="M67" s="119"/>
      <c r="N67" s="119"/>
      <c r="O67" s="119"/>
    </row>
    <row r="68" spans="1:15" ht="25.5" x14ac:dyDescent="0.2">
      <c r="A68" s="100" t="s">
        <v>260</v>
      </c>
      <c r="B68" s="140" t="s">
        <v>259</v>
      </c>
      <c r="C68" s="124" t="s">
        <v>258</v>
      </c>
      <c r="D68" s="211">
        <v>1</v>
      </c>
      <c r="E68" s="153"/>
      <c r="F68" s="121"/>
      <c r="G68" s="120"/>
      <c r="H68" s="119"/>
      <c r="I68" s="120"/>
      <c r="J68" s="119"/>
      <c r="K68" s="120"/>
      <c r="L68" s="119"/>
      <c r="M68" s="119"/>
      <c r="N68" s="119"/>
      <c r="O68" s="119"/>
    </row>
    <row r="69" spans="1:15" x14ac:dyDescent="0.2">
      <c r="A69" s="100" t="s">
        <v>257</v>
      </c>
      <c r="B69" s="123" t="s">
        <v>256</v>
      </c>
      <c r="C69" s="124" t="s">
        <v>20</v>
      </c>
      <c r="D69" s="211">
        <v>1</v>
      </c>
      <c r="E69" s="153"/>
      <c r="F69" s="121"/>
      <c r="G69" s="120"/>
      <c r="H69" s="119"/>
      <c r="I69" s="120"/>
      <c r="J69" s="119"/>
      <c r="K69" s="120"/>
      <c r="L69" s="119"/>
      <c r="M69" s="119"/>
      <c r="N69" s="119"/>
      <c r="O69" s="119"/>
    </row>
    <row r="70" spans="1:15" x14ac:dyDescent="0.2">
      <c r="A70" s="100" t="s">
        <v>255</v>
      </c>
      <c r="B70" s="123" t="s">
        <v>254</v>
      </c>
      <c r="C70" s="124" t="s">
        <v>20</v>
      </c>
      <c r="D70" s="211">
        <v>1</v>
      </c>
      <c r="E70" s="153"/>
      <c r="F70" s="121"/>
      <c r="G70" s="120"/>
      <c r="H70" s="119"/>
      <c r="I70" s="120"/>
      <c r="J70" s="119"/>
      <c r="K70" s="120"/>
      <c r="L70" s="119"/>
      <c r="M70" s="119"/>
      <c r="N70" s="119"/>
      <c r="O70" s="119"/>
    </row>
    <row r="71" spans="1:15" ht="51" x14ac:dyDescent="0.2">
      <c r="A71" s="100" t="s">
        <v>253</v>
      </c>
      <c r="B71" s="140" t="s">
        <v>252</v>
      </c>
      <c r="C71" s="124" t="s">
        <v>18</v>
      </c>
      <c r="D71" s="211">
        <v>1</v>
      </c>
      <c r="E71" s="153"/>
      <c r="F71" s="121"/>
      <c r="G71" s="120"/>
      <c r="H71" s="119"/>
      <c r="I71" s="120"/>
      <c r="J71" s="119"/>
      <c r="K71" s="120"/>
      <c r="L71" s="119"/>
      <c r="M71" s="119"/>
      <c r="N71" s="119"/>
      <c r="O71" s="119"/>
    </row>
    <row r="72" spans="1:15" x14ac:dyDescent="0.2">
      <c r="A72" s="100" t="s">
        <v>251</v>
      </c>
      <c r="B72" s="123" t="s">
        <v>250</v>
      </c>
      <c r="C72" s="124" t="s">
        <v>18</v>
      </c>
      <c r="D72" s="211">
        <v>1</v>
      </c>
      <c r="E72" s="153"/>
      <c r="F72" s="121"/>
      <c r="G72" s="120"/>
      <c r="H72" s="119"/>
      <c r="I72" s="120"/>
      <c r="J72" s="119"/>
      <c r="K72" s="120"/>
      <c r="L72" s="119"/>
      <c r="M72" s="119"/>
      <c r="N72" s="119"/>
      <c r="O72" s="119"/>
    </row>
    <row r="73" spans="1:15" x14ac:dyDescent="0.2">
      <c r="A73" s="100" t="s">
        <v>249</v>
      </c>
      <c r="B73" s="123" t="s">
        <v>248</v>
      </c>
      <c r="C73" s="124" t="s">
        <v>18</v>
      </c>
      <c r="D73" s="211">
        <v>1</v>
      </c>
      <c r="E73" s="153"/>
      <c r="F73" s="121"/>
      <c r="G73" s="120"/>
      <c r="H73" s="119"/>
      <c r="I73" s="120"/>
      <c r="J73" s="119"/>
      <c r="K73" s="120"/>
      <c r="L73" s="119"/>
      <c r="M73" s="119"/>
      <c r="N73" s="119"/>
      <c r="O73" s="119"/>
    </row>
    <row r="74" spans="1:15" x14ac:dyDescent="0.2">
      <c r="A74" s="100" t="s">
        <v>247</v>
      </c>
      <c r="B74" s="123" t="s">
        <v>246</v>
      </c>
      <c r="C74" s="124" t="s">
        <v>18</v>
      </c>
      <c r="D74" s="211">
        <v>2</v>
      </c>
      <c r="E74" s="153"/>
      <c r="F74" s="121"/>
      <c r="G74" s="120"/>
      <c r="H74" s="119"/>
      <c r="I74" s="120"/>
      <c r="J74" s="119"/>
      <c r="K74" s="120"/>
      <c r="L74" s="119"/>
      <c r="M74" s="119"/>
      <c r="N74" s="119"/>
      <c r="O74" s="119"/>
    </row>
    <row r="75" spans="1:15" x14ac:dyDescent="0.2">
      <c r="A75" s="100" t="s">
        <v>245</v>
      </c>
      <c r="B75" s="123" t="s">
        <v>244</v>
      </c>
      <c r="C75" s="124" t="s">
        <v>18</v>
      </c>
      <c r="D75" s="211">
        <v>2</v>
      </c>
      <c r="E75" s="153"/>
      <c r="F75" s="121"/>
      <c r="G75" s="120"/>
      <c r="H75" s="119"/>
      <c r="I75" s="120"/>
      <c r="J75" s="119"/>
      <c r="K75" s="120"/>
      <c r="L75" s="119"/>
      <c r="M75" s="119"/>
      <c r="N75" s="119"/>
      <c r="O75" s="119"/>
    </row>
    <row r="76" spans="1:15" x14ac:dyDescent="0.2">
      <c r="A76" s="100" t="s">
        <v>243</v>
      </c>
      <c r="B76" s="123" t="s">
        <v>242</v>
      </c>
      <c r="C76" s="124" t="s">
        <v>18</v>
      </c>
      <c r="D76" s="211">
        <v>2</v>
      </c>
      <c r="E76" s="153"/>
      <c r="F76" s="121"/>
      <c r="G76" s="120"/>
      <c r="H76" s="119"/>
      <c r="I76" s="120"/>
      <c r="J76" s="119"/>
      <c r="K76" s="120"/>
      <c r="L76" s="119"/>
      <c r="M76" s="119"/>
      <c r="N76" s="119"/>
      <c r="O76" s="119"/>
    </row>
    <row r="77" spans="1:15" x14ac:dyDescent="0.2">
      <c r="A77" s="100" t="s">
        <v>241</v>
      </c>
      <c r="B77" s="123" t="s">
        <v>240</v>
      </c>
      <c r="C77" s="124" t="s">
        <v>18</v>
      </c>
      <c r="D77" s="211">
        <v>1</v>
      </c>
      <c r="E77" s="153"/>
      <c r="F77" s="121"/>
      <c r="G77" s="120"/>
      <c r="H77" s="119"/>
      <c r="I77" s="120"/>
      <c r="J77" s="119"/>
      <c r="K77" s="120"/>
      <c r="L77" s="119"/>
      <c r="M77" s="119"/>
      <c r="N77" s="119"/>
      <c r="O77" s="119"/>
    </row>
    <row r="78" spans="1:15" x14ac:dyDescent="0.2">
      <c r="A78" s="100" t="s">
        <v>239</v>
      </c>
      <c r="B78" s="123" t="s">
        <v>238</v>
      </c>
      <c r="C78" s="124" t="s">
        <v>18</v>
      </c>
      <c r="D78" s="211">
        <v>2</v>
      </c>
      <c r="E78" s="153"/>
      <c r="F78" s="121"/>
      <c r="G78" s="120"/>
      <c r="H78" s="119"/>
      <c r="I78" s="120"/>
      <c r="J78" s="119"/>
      <c r="K78" s="120"/>
      <c r="L78" s="119"/>
      <c r="M78" s="119"/>
      <c r="N78" s="119"/>
      <c r="O78" s="119"/>
    </row>
    <row r="79" spans="1:15" x14ac:dyDescent="0.2">
      <c r="A79" s="100" t="s">
        <v>237</v>
      </c>
      <c r="B79" s="123" t="s">
        <v>236</v>
      </c>
      <c r="C79" s="124" t="s">
        <v>18</v>
      </c>
      <c r="D79" s="211">
        <v>1</v>
      </c>
      <c r="E79" s="153"/>
      <c r="F79" s="121"/>
      <c r="G79" s="120"/>
      <c r="H79" s="119"/>
      <c r="I79" s="120"/>
      <c r="J79" s="119"/>
      <c r="K79" s="120"/>
      <c r="L79" s="119"/>
      <c r="M79" s="119"/>
      <c r="N79" s="119"/>
      <c r="O79" s="119"/>
    </row>
    <row r="80" spans="1:15" x14ac:dyDescent="0.2">
      <c r="A80" s="100" t="s">
        <v>235</v>
      </c>
      <c r="B80" s="123" t="s">
        <v>234</v>
      </c>
      <c r="C80" s="124" t="s">
        <v>18</v>
      </c>
      <c r="D80" s="211">
        <v>7</v>
      </c>
      <c r="E80" s="153"/>
      <c r="F80" s="121"/>
      <c r="G80" s="120"/>
      <c r="H80" s="119"/>
      <c r="I80" s="120"/>
      <c r="J80" s="119"/>
      <c r="K80" s="120"/>
      <c r="L80" s="119"/>
      <c r="M80" s="119"/>
      <c r="N80" s="119"/>
      <c r="O80" s="119"/>
    </row>
    <row r="81" spans="1:15" x14ac:dyDescent="0.2">
      <c r="A81" s="100" t="s">
        <v>233</v>
      </c>
      <c r="B81" s="123" t="s">
        <v>232</v>
      </c>
      <c r="C81" s="124" t="s">
        <v>18</v>
      </c>
      <c r="D81" s="211">
        <v>1</v>
      </c>
      <c r="E81" s="153"/>
      <c r="F81" s="121"/>
      <c r="G81" s="120"/>
      <c r="H81" s="119"/>
      <c r="I81" s="120"/>
      <c r="J81" s="119"/>
      <c r="K81" s="120"/>
      <c r="L81" s="119"/>
      <c r="M81" s="119"/>
      <c r="N81" s="119"/>
      <c r="O81" s="119"/>
    </row>
    <row r="82" spans="1:15" x14ac:dyDescent="0.2">
      <c r="A82" s="100" t="s">
        <v>231</v>
      </c>
      <c r="B82" s="123" t="s">
        <v>230</v>
      </c>
      <c r="C82" s="124" t="s">
        <v>18</v>
      </c>
      <c r="D82" s="211">
        <v>1</v>
      </c>
      <c r="E82" s="153"/>
      <c r="F82" s="121"/>
      <c r="G82" s="120"/>
      <c r="H82" s="119"/>
      <c r="I82" s="120"/>
      <c r="J82" s="119"/>
      <c r="K82" s="120"/>
      <c r="L82" s="119"/>
      <c r="M82" s="119"/>
      <c r="N82" s="119"/>
      <c r="O82" s="119"/>
    </row>
    <row r="83" spans="1:15" x14ac:dyDescent="0.2">
      <c r="A83" s="100" t="s">
        <v>229</v>
      </c>
      <c r="B83" s="123" t="s">
        <v>228</v>
      </c>
      <c r="C83" s="124" t="s">
        <v>18</v>
      </c>
      <c r="D83" s="211">
        <v>1</v>
      </c>
      <c r="E83" s="153"/>
      <c r="F83" s="121"/>
      <c r="G83" s="120"/>
      <c r="H83" s="119"/>
      <c r="I83" s="120"/>
      <c r="J83" s="119"/>
      <c r="K83" s="120"/>
      <c r="L83" s="119"/>
      <c r="M83" s="119"/>
      <c r="N83" s="119"/>
      <c r="O83" s="119"/>
    </row>
    <row r="84" spans="1:15" ht="25.5" x14ac:dyDescent="0.2">
      <c r="A84" s="100" t="s">
        <v>227</v>
      </c>
      <c r="B84" s="123" t="s">
        <v>226</v>
      </c>
      <c r="C84" s="124" t="s">
        <v>20</v>
      </c>
      <c r="D84" s="211">
        <v>1</v>
      </c>
      <c r="E84" s="153"/>
      <c r="F84" s="121"/>
      <c r="G84" s="120"/>
      <c r="H84" s="119"/>
      <c r="I84" s="120"/>
      <c r="J84" s="119"/>
      <c r="K84" s="120"/>
      <c r="L84" s="119"/>
      <c r="M84" s="119"/>
      <c r="N84" s="119"/>
      <c r="O84" s="119"/>
    </row>
    <row r="85" spans="1:15" x14ac:dyDescent="0.2">
      <c r="A85" s="100" t="s">
        <v>225</v>
      </c>
      <c r="B85" s="140" t="s">
        <v>224</v>
      </c>
      <c r="C85" s="124" t="s">
        <v>20</v>
      </c>
      <c r="D85" s="211">
        <v>1</v>
      </c>
      <c r="E85" s="153"/>
      <c r="F85" s="121"/>
      <c r="G85" s="120"/>
      <c r="H85" s="119"/>
      <c r="I85" s="120"/>
      <c r="J85" s="119"/>
      <c r="K85" s="120"/>
      <c r="L85" s="119"/>
      <c r="M85" s="119"/>
      <c r="N85" s="119"/>
      <c r="O85" s="119"/>
    </row>
    <row r="86" spans="1:15" ht="25.5" x14ac:dyDescent="0.2">
      <c r="A86" s="100" t="s">
        <v>223</v>
      </c>
      <c r="B86" s="140" t="s">
        <v>222</v>
      </c>
      <c r="C86" s="124" t="s">
        <v>20</v>
      </c>
      <c r="D86" s="211">
        <v>1</v>
      </c>
      <c r="E86" s="153"/>
      <c r="F86" s="121"/>
      <c r="G86" s="120"/>
      <c r="H86" s="119"/>
      <c r="I86" s="120"/>
      <c r="J86" s="119"/>
      <c r="K86" s="120"/>
      <c r="L86" s="119"/>
      <c r="M86" s="119"/>
      <c r="N86" s="119"/>
      <c r="O86" s="119"/>
    </row>
    <row r="87" spans="1:15" x14ac:dyDescent="0.2">
      <c r="A87" s="100" t="s">
        <v>221</v>
      </c>
      <c r="B87" s="191" t="s">
        <v>220</v>
      </c>
      <c r="C87" s="124" t="s">
        <v>20</v>
      </c>
      <c r="D87" s="210">
        <v>1</v>
      </c>
      <c r="E87" s="153"/>
      <c r="F87" s="121"/>
      <c r="G87" s="120"/>
      <c r="H87" s="119"/>
      <c r="I87" s="120"/>
      <c r="J87" s="119"/>
      <c r="K87" s="120"/>
      <c r="L87" s="119"/>
      <c r="M87" s="119"/>
      <c r="N87" s="119"/>
      <c r="O87" s="119"/>
    </row>
    <row r="88" spans="1:15" ht="14.25" x14ac:dyDescent="0.2">
      <c r="A88" s="100" t="s">
        <v>219</v>
      </c>
      <c r="B88" s="140" t="s">
        <v>218</v>
      </c>
      <c r="C88" s="154" t="s">
        <v>116</v>
      </c>
      <c r="D88" s="125">
        <v>0.87</v>
      </c>
      <c r="E88" s="122"/>
      <c r="F88" s="129"/>
      <c r="G88" s="120"/>
      <c r="H88" s="119"/>
      <c r="I88" s="120"/>
      <c r="J88" s="119"/>
      <c r="K88" s="120"/>
      <c r="L88" s="119"/>
      <c r="M88" s="119"/>
      <c r="N88" s="119"/>
      <c r="O88" s="119"/>
    </row>
    <row r="89" spans="1:15" ht="14.25" x14ac:dyDescent="0.2">
      <c r="A89" s="100" t="s">
        <v>217</v>
      </c>
      <c r="B89" s="140" t="s">
        <v>216</v>
      </c>
      <c r="C89" s="154" t="s">
        <v>116</v>
      </c>
      <c r="D89" s="125">
        <v>0.28000000000000003</v>
      </c>
      <c r="E89" s="153"/>
      <c r="F89" s="121"/>
      <c r="G89" s="120"/>
      <c r="H89" s="119"/>
      <c r="I89" s="120"/>
      <c r="J89" s="119"/>
      <c r="K89" s="120"/>
      <c r="L89" s="119"/>
      <c r="M89" s="119"/>
      <c r="N89" s="119"/>
      <c r="O89" s="119"/>
    </row>
    <row r="90" spans="1:15" x14ac:dyDescent="0.2">
      <c r="A90" s="100" t="s">
        <v>215</v>
      </c>
      <c r="B90" s="140" t="s">
        <v>214</v>
      </c>
      <c r="C90" s="124" t="s">
        <v>13</v>
      </c>
      <c r="D90" s="125">
        <v>97.2</v>
      </c>
      <c r="E90" s="122"/>
      <c r="F90" s="129"/>
      <c r="G90" s="120"/>
      <c r="H90" s="119"/>
      <c r="I90" s="120"/>
      <c r="J90" s="119"/>
      <c r="K90" s="120"/>
      <c r="L90" s="119"/>
      <c r="M90" s="119"/>
      <c r="N90" s="119"/>
      <c r="O90" s="119"/>
    </row>
    <row r="91" spans="1:15" x14ac:dyDescent="0.2">
      <c r="A91" s="100" t="s">
        <v>213</v>
      </c>
      <c r="B91" s="140" t="s">
        <v>212</v>
      </c>
      <c r="C91" s="124" t="s">
        <v>18</v>
      </c>
      <c r="D91" s="125">
        <v>4</v>
      </c>
      <c r="E91" s="153"/>
      <c r="F91" s="121"/>
      <c r="G91" s="120"/>
      <c r="H91" s="119"/>
      <c r="I91" s="120"/>
      <c r="J91" s="119"/>
      <c r="K91" s="120"/>
      <c r="L91" s="119"/>
      <c r="M91" s="119"/>
      <c r="N91" s="119"/>
      <c r="O91" s="119"/>
    </row>
    <row r="92" spans="1:15" x14ac:dyDescent="0.2">
      <c r="A92" s="100" t="s">
        <v>211</v>
      </c>
      <c r="B92" s="128" t="s">
        <v>210</v>
      </c>
      <c r="C92" s="124" t="s">
        <v>4</v>
      </c>
      <c r="D92" s="209">
        <v>168.5</v>
      </c>
      <c r="E92" s="153"/>
      <c r="F92" s="121"/>
      <c r="G92" s="120"/>
      <c r="H92" s="119"/>
      <c r="I92" s="120"/>
      <c r="J92" s="119"/>
      <c r="K92" s="120"/>
      <c r="L92" s="119"/>
      <c r="M92" s="119"/>
      <c r="N92" s="119"/>
      <c r="O92" s="119"/>
    </row>
    <row r="93" spans="1:15" x14ac:dyDescent="0.2">
      <c r="A93" s="100" t="s">
        <v>209</v>
      </c>
      <c r="B93" s="125" t="s">
        <v>208</v>
      </c>
      <c r="C93" s="124" t="s">
        <v>4</v>
      </c>
      <c r="D93" s="209">
        <v>168.5</v>
      </c>
      <c r="E93" s="153"/>
      <c r="F93" s="121"/>
      <c r="G93" s="120"/>
      <c r="H93" s="119"/>
      <c r="I93" s="120"/>
      <c r="J93" s="119"/>
      <c r="K93" s="120"/>
      <c r="L93" s="119"/>
      <c r="M93" s="119"/>
      <c r="N93" s="119"/>
      <c r="O93" s="119"/>
    </row>
    <row r="94" spans="1:15" s="118" customFormat="1" x14ac:dyDescent="0.2">
      <c r="A94" s="202"/>
      <c r="B94" s="201"/>
      <c r="C94" s="200"/>
      <c r="D94" s="208"/>
      <c r="E94" s="198"/>
      <c r="F94" s="196"/>
      <c r="G94" s="197"/>
      <c r="H94" s="196"/>
      <c r="I94" s="197"/>
      <c r="J94" s="196"/>
      <c r="K94" s="197"/>
      <c r="L94" s="196"/>
      <c r="M94" s="197"/>
      <c r="N94" s="196"/>
      <c r="O94" s="196"/>
    </row>
    <row r="95" spans="1:15" x14ac:dyDescent="0.2">
      <c r="J95" s="289" t="s">
        <v>12</v>
      </c>
      <c r="K95" s="110"/>
      <c r="L95" s="110"/>
      <c r="M95" s="110"/>
      <c r="N95" s="110"/>
      <c r="O95" s="109"/>
    </row>
    <row r="96" spans="1:15" x14ac:dyDescent="0.2">
      <c r="J96" s="108"/>
      <c r="K96" s="107"/>
      <c r="L96" s="107"/>
      <c r="M96" s="107"/>
      <c r="N96" s="107"/>
      <c r="O96" s="106"/>
    </row>
    <row r="97" spans="2:17" x14ac:dyDescent="0.2">
      <c r="B97" s="98"/>
      <c r="E97" s="89"/>
    </row>
    <row r="98" spans="2:17" x14ac:dyDescent="0.2">
      <c r="B98" s="278" t="s">
        <v>448</v>
      </c>
      <c r="C98" s="280"/>
      <c r="D98" s="281"/>
      <c r="E98" s="281"/>
      <c r="F98" s="281"/>
      <c r="G98" s="281"/>
      <c r="H98" s="281"/>
      <c r="I98" s="281"/>
      <c r="J98" s="282" t="s">
        <v>48</v>
      </c>
      <c r="K98" s="282"/>
      <c r="L98" s="282"/>
      <c r="M98" s="282"/>
      <c r="N98" s="282"/>
      <c r="O98" s="282"/>
      <c r="Q98" s="282"/>
    </row>
    <row r="99" spans="2:17" x14ac:dyDescent="0.2">
      <c r="B99" s="283" t="s">
        <v>14</v>
      </c>
      <c r="C99" s="284"/>
      <c r="D99" s="285"/>
      <c r="E99" s="281"/>
      <c r="F99" s="281"/>
      <c r="G99" s="281"/>
      <c r="H99" s="281"/>
      <c r="I99" s="281"/>
      <c r="J99" s="19" t="s">
        <v>21</v>
      </c>
      <c r="K99" s="40"/>
      <c r="L99" s="40"/>
      <c r="M99" s="285"/>
      <c r="N99" s="285"/>
      <c r="O99" s="26"/>
      <c r="Q99" s="3"/>
    </row>
    <row r="100" spans="2:17" x14ac:dyDescent="0.2">
      <c r="B100" s="286"/>
      <c r="C100" s="281"/>
      <c r="D100" s="281"/>
      <c r="E100" s="281"/>
      <c r="F100" s="281"/>
      <c r="G100" s="281"/>
      <c r="H100" s="281"/>
      <c r="I100" s="281"/>
      <c r="J100" s="83"/>
      <c r="K100" s="83"/>
      <c r="L100" s="83"/>
      <c r="M100" s="281"/>
      <c r="N100" s="281"/>
      <c r="O100" s="26"/>
      <c r="Q100" s="3"/>
    </row>
    <row r="101" spans="2:17" x14ac:dyDescent="0.2">
      <c r="B101" s="279" t="s">
        <v>46</v>
      </c>
      <c r="C101" s="281"/>
      <c r="D101" s="281"/>
      <c r="E101" s="281"/>
      <c r="F101" s="281"/>
      <c r="G101" s="281"/>
      <c r="H101" s="281"/>
      <c r="I101" s="281"/>
      <c r="J101" s="83" t="s">
        <v>41</v>
      </c>
      <c r="K101" s="83"/>
      <c r="L101" s="280"/>
      <c r="M101" s="281"/>
      <c r="N101" s="281"/>
      <c r="O101" s="26"/>
      <c r="Q101" s="3"/>
    </row>
    <row r="102" spans="2:17" x14ac:dyDescent="0.2">
      <c r="B102" s="86"/>
      <c r="C102" s="88"/>
      <c r="D102" s="89"/>
      <c r="E102" s="97"/>
      <c r="F102" s="96"/>
      <c r="N102" s="85"/>
    </row>
  </sheetData>
  <customSheetViews>
    <customSheetView guid="{5F9A6A82-E586-4BF8-9268-72B89D96A9AB}" scale="125" showPageBreaks="1" printArea="1" view="pageBreakPreview">
      <selection activeCell="J95" sqref="J95"/>
      <rowBreaks count="2" manualBreakCount="2">
        <brk id="21" max="14" man="1"/>
        <brk id="49" max="14" man="1"/>
      </rowBreaks>
      <pageMargins left="0.75" right="0.75" top="1" bottom="1" header="0.5" footer="0.5"/>
      <pageSetup paperSize="9" orientation="landscape" horizontalDpi="4294967292" verticalDpi="4294967292" r:id="rId1"/>
      <headerFooter alignWithMargins="0">
        <oddHeader>&amp;C&amp;12LOKĀLĀ TĀME Nr. 1-1
&amp;"Arial,Bold"&amp;USADZĪVES KANALIZĀCIJA K1, SPIEDKANALIZĀCIJA K1S UN KANALIZĀCIJAS SŪKŅU STACIJA KSS-1.</oddHeader>
        <oddFooter>&amp;C&amp;8&amp;P</oddFooter>
      </headerFooter>
    </customSheetView>
    <customSheetView guid="{42FBF2DC-D199-FC48-8DEB-CE35049FEA5C}" scale="125">
      <selection activeCell="J95" sqref="J95"/>
      <rowBreaks count="2" manualBreakCount="2">
        <brk id="21" max="14" man="1"/>
        <brk id="49" max="14" man="1"/>
      </rowBreaks>
      <pageMargins left="0.7" right="0.7" top="0.75" bottom="0.75" header="0.3" footer="0.3"/>
      <pageSetup paperSize="9" orientation="landscape" horizontalDpi="4294967292" verticalDpi="360"/>
      <headerFooter alignWithMargins="0">
        <oddHeader>&amp;C&amp;12LOKĀLĀ TĀME Nr. 1-1
&amp;"Arial,Bold"&amp;USADZĪVES KANALIZĀCIJA K1, SPIEDKANALIZĀCIJA K1S UN KANALIZĀCIJAS SŪKŅU STACIJA KSS-1.</oddHeader>
        <oddFooter>&amp;C&amp;8&amp;P</oddFooter>
      </headerFooter>
    </customSheetView>
  </customSheetViews>
  <mergeCells count="6">
    <mergeCell ref="K7:O7"/>
    <mergeCell ref="E7:J7"/>
    <mergeCell ref="A7:A8"/>
    <mergeCell ref="C7:C8"/>
    <mergeCell ref="D7:D8"/>
    <mergeCell ref="B7:B8"/>
  </mergeCells>
  <phoneticPr fontId="2" type="noConversion"/>
  <pageMargins left="0.75" right="0.75" top="1" bottom="1" header="0.5" footer="0.5"/>
  <pageSetup paperSize="9" orientation="landscape" horizontalDpi="4294967292" verticalDpi="4294967292" r:id="rId2"/>
  <headerFooter alignWithMargins="0">
    <oddHeader>&amp;C&amp;12LOKĀLĀ TĀME Nr. 1-1
&amp;"Arial,Bold"&amp;USADZĪVES KANALIZĀCIJA K1, SPIEDKANALIZĀCIJA K1S UN KANALIZĀCIJAS SŪKŅU STACIJA KSS-1.</oddHeader>
    <oddFooter>&amp;C&amp;8&amp;P</oddFooter>
  </headerFooter>
  <rowBreaks count="2" manualBreakCount="2">
    <brk id="21" max="14" man="1"/>
    <brk id="49" max="1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workbookViewId="0">
      <selection activeCell="C5" sqref="C5"/>
    </sheetView>
  </sheetViews>
  <sheetFormatPr defaultColWidth="8.85546875" defaultRowHeight="12.75" x14ac:dyDescent="0.2"/>
  <cols>
    <col min="1" max="1" width="5.7109375" style="88" customWidth="1"/>
    <col min="2" max="2" width="37.8554687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7.85546875" style="96" customWidth="1"/>
    <col min="9" max="9" width="6.28515625" style="96" customWidth="1"/>
    <col min="10" max="10" width="7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189" t="s">
        <v>83</v>
      </c>
      <c r="B1" s="186"/>
      <c r="C1" s="105" t="s">
        <v>206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15" x14ac:dyDescent="0.2">
      <c r="A2" s="189" t="s">
        <v>51</v>
      </c>
      <c r="B2" s="186"/>
      <c r="C2" s="95" t="s">
        <v>207</v>
      </c>
      <c r="D2" s="184"/>
      <c r="E2" s="184"/>
      <c r="F2" s="183"/>
      <c r="G2" s="182"/>
      <c r="H2" s="182"/>
      <c r="I2" s="182"/>
      <c r="J2" s="182"/>
      <c r="K2" s="182"/>
      <c r="L2" s="182"/>
      <c r="M2" s="182"/>
      <c r="N2" s="182"/>
      <c r="O2" s="181"/>
    </row>
    <row r="3" spans="1:16" ht="15" x14ac:dyDescent="0.2">
      <c r="A3" s="189" t="s">
        <v>85</v>
      </c>
      <c r="B3" s="186"/>
      <c r="C3" s="95" t="s">
        <v>178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189" t="s">
        <v>80</v>
      </c>
      <c r="B4" s="186"/>
      <c r="C4" s="207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8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206">
        <f>O30</f>
        <v>0</v>
      </c>
    </row>
    <row r="6" spans="1:16" ht="14.25" x14ac:dyDescent="0.2">
      <c r="A6" s="9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1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2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177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x14ac:dyDescent="0.2">
      <c r="A10" s="171">
        <v>1</v>
      </c>
      <c r="B10" s="170" t="s">
        <v>332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3" customFormat="1" ht="38.25" x14ac:dyDescent="0.2">
      <c r="A11" s="154" t="s">
        <v>125</v>
      </c>
      <c r="B11" s="191" t="s">
        <v>331</v>
      </c>
      <c r="C11" s="124" t="s">
        <v>4</v>
      </c>
      <c r="D11" s="231">
        <v>5</v>
      </c>
      <c r="E11" s="224"/>
      <c r="F11" s="129"/>
      <c r="G11" s="120"/>
      <c r="H11" s="121"/>
      <c r="I11" s="120"/>
      <c r="J11" s="119"/>
      <c r="K11" s="120"/>
      <c r="L11" s="119"/>
      <c r="M11" s="119"/>
      <c r="N11" s="119"/>
      <c r="O11" s="119"/>
    </row>
    <row r="12" spans="1:16" s="163" customFormat="1" ht="25.5" x14ac:dyDescent="0.2">
      <c r="A12" s="154" t="s">
        <v>123</v>
      </c>
      <c r="B12" s="191" t="s">
        <v>330</v>
      </c>
      <c r="C12" s="124" t="s">
        <v>4</v>
      </c>
      <c r="D12" s="231">
        <v>4</v>
      </c>
      <c r="E12" s="224"/>
      <c r="F12" s="129"/>
      <c r="G12" s="120"/>
      <c r="H12" s="121"/>
      <c r="I12" s="120"/>
      <c r="J12" s="119"/>
      <c r="K12" s="120"/>
      <c r="L12" s="119"/>
      <c r="M12" s="119"/>
      <c r="N12" s="119"/>
      <c r="O12" s="119"/>
    </row>
    <row r="13" spans="1:16" ht="25.5" x14ac:dyDescent="0.2">
      <c r="A13" s="154" t="s">
        <v>120</v>
      </c>
      <c r="B13" s="191" t="s">
        <v>329</v>
      </c>
      <c r="C13" s="124" t="s">
        <v>4</v>
      </c>
      <c r="D13" s="231">
        <v>1</v>
      </c>
      <c r="E13" s="224"/>
      <c r="F13" s="129"/>
      <c r="G13" s="120"/>
      <c r="H13" s="121"/>
      <c r="I13" s="120"/>
      <c r="J13" s="119"/>
      <c r="K13" s="120"/>
      <c r="L13" s="119"/>
      <c r="M13" s="119"/>
      <c r="N13" s="119"/>
      <c r="O13" s="119"/>
    </row>
    <row r="14" spans="1:16" x14ac:dyDescent="0.2">
      <c r="A14" s="154" t="s">
        <v>118</v>
      </c>
      <c r="B14" s="191" t="s">
        <v>328</v>
      </c>
      <c r="C14" s="124" t="s">
        <v>4</v>
      </c>
      <c r="D14" s="231">
        <v>5</v>
      </c>
      <c r="E14" s="153"/>
      <c r="F14" s="121"/>
      <c r="G14" s="120"/>
      <c r="H14" s="119"/>
      <c r="I14" s="120"/>
      <c r="J14" s="119"/>
      <c r="K14" s="120"/>
      <c r="L14" s="119"/>
      <c r="M14" s="119"/>
      <c r="N14" s="119"/>
      <c r="O14" s="119"/>
    </row>
    <row r="15" spans="1:16" x14ac:dyDescent="0.2">
      <c r="A15" s="154" t="s">
        <v>114</v>
      </c>
      <c r="B15" s="191" t="s">
        <v>327</v>
      </c>
      <c r="C15" s="124" t="s">
        <v>4</v>
      </c>
      <c r="D15" s="231">
        <v>4</v>
      </c>
      <c r="E15" s="153"/>
      <c r="F15" s="121"/>
      <c r="G15" s="120"/>
      <c r="H15" s="119"/>
      <c r="I15" s="120"/>
      <c r="J15" s="119"/>
      <c r="K15" s="120"/>
      <c r="L15" s="119"/>
      <c r="M15" s="119"/>
      <c r="N15" s="119"/>
      <c r="O15" s="119"/>
    </row>
    <row r="16" spans="1:16" ht="25.5" x14ac:dyDescent="0.2">
      <c r="A16" s="154" t="s">
        <v>171</v>
      </c>
      <c r="B16" s="191" t="s">
        <v>326</v>
      </c>
      <c r="C16" s="124" t="s">
        <v>18</v>
      </c>
      <c r="D16" s="231">
        <v>2</v>
      </c>
      <c r="E16" s="153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x14ac:dyDescent="0.2">
      <c r="A17" s="154" t="s">
        <v>200</v>
      </c>
      <c r="B17" s="235" t="s">
        <v>325</v>
      </c>
      <c r="C17" s="236" t="s">
        <v>20</v>
      </c>
      <c r="D17" s="231">
        <v>1</v>
      </c>
      <c r="E17" s="224"/>
      <c r="F17" s="129"/>
      <c r="G17" s="120"/>
      <c r="H17" s="121"/>
      <c r="I17" s="120"/>
      <c r="J17" s="119"/>
      <c r="K17" s="120"/>
      <c r="L17" s="119"/>
      <c r="M17" s="119"/>
      <c r="N17" s="119"/>
      <c r="O17" s="119"/>
    </row>
    <row r="18" spans="1:15" x14ac:dyDescent="0.2">
      <c r="A18" s="154" t="s">
        <v>199</v>
      </c>
      <c r="B18" s="235" t="s">
        <v>324</v>
      </c>
      <c r="C18" s="236" t="s">
        <v>20</v>
      </c>
      <c r="D18" s="231">
        <v>1</v>
      </c>
      <c r="E18" s="224"/>
      <c r="F18" s="129"/>
      <c r="G18" s="120"/>
      <c r="H18" s="121"/>
      <c r="I18" s="120"/>
      <c r="J18" s="119"/>
      <c r="K18" s="120"/>
      <c r="L18" s="119"/>
      <c r="M18" s="119"/>
      <c r="N18" s="119"/>
      <c r="O18" s="119"/>
    </row>
    <row r="19" spans="1:15" ht="25.5" x14ac:dyDescent="0.2">
      <c r="A19" s="154" t="s">
        <v>198</v>
      </c>
      <c r="B19" s="235" t="s">
        <v>323</v>
      </c>
      <c r="C19" s="234" t="s">
        <v>121</v>
      </c>
      <c r="D19" s="233">
        <v>4</v>
      </c>
      <c r="E19" s="137"/>
      <c r="F19" s="129"/>
      <c r="G19" s="120"/>
      <c r="H19" s="121"/>
      <c r="I19" s="136"/>
      <c r="J19" s="119"/>
      <c r="K19" s="120"/>
      <c r="L19" s="119"/>
      <c r="M19" s="119"/>
      <c r="N19" s="119"/>
      <c r="O19" s="119"/>
    </row>
    <row r="20" spans="1:15" s="99" customFormat="1" x14ac:dyDescent="0.2">
      <c r="A20" s="152">
        <v>2</v>
      </c>
      <c r="B20" s="151" t="s">
        <v>322</v>
      </c>
      <c r="C20" s="150"/>
      <c r="D20" s="149"/>
      <c r="E20" s="148"/>
      <c r="F20" s="147"/>
      <c r="G20" s="146"/>
      <c r="H20" s="145"/>
      <c r="I20" s="146"/>
      <c r="J20" s="145"/>
      <c r="K20" s="146"/>
      <c r="L20" s="145"/>
      <c r="M20" s="146"/>
      <c r="N20" s="145"/>
      <c r="O20" s="144"/>
    </row>
    <row r="21" spans="1:15" x14ac:dyDescent="0.2">
      <c r="A21" s="100" t="s">
        <v>111</v>
      </c>
      <c r="B21" s="191" t="s">
        <v>321</v>
      </c>
      <c r="C21" s="232" t="s">
        <v>4</v>
      </c>
      <c r="D21" s="231">
        <v>6</v>
      </c>
      <c r="E21" s="230"/>
      <c r="F21" s="129"/>
      <c r="G21" s="120"/>
      <c r="H21" s="121"/>
      <c r="I21" s="120"/>
      <c r="J21" s="119"/>
      <c r="K21" s="120"/>
      <c r="L21" s="119"/>
      <c r="M21" s="120"/>
      <c r="N21" s="119"/>
      <c r="O21" s="119"/>
    </row>
    <row r="22" spans="1:15" ht="25.5" x14ac:dyDescent="0.2">
      <c r="A22" s="100" t="s">
        <v>109</v>
      </c>
      <c r="B22" s="243" t="s">
        <v>456</v>
      </c>
      <c r="C22" s="232" t="s">
        <v>18</v>
      </c>
      <c r="D22" s="233">
        <v>2</v>
      </c>
      <c r="E22" s="230"/>
      <c r="F22" s="129"/>
      <c r="G22" s="120"/>
      <c r="H22" s="121"/>
      <c r="I22" s="120"/>
      <c r="J22" s="119"/>
      <c r="K22" s="120"/>
      <c r="L22" s="119"/>
      <c r="M22" s="120"/>
      <c r="N22" s="119"/>
      <c r="O22" s="119"/>
    </row>
    <row r="23" spans="1:15" x14ac:dyDescent="0.2">
      <c r="A23" s="100" t="s">
        <v>107</v>
      </c>
      <c r="B23" s="191" t="s">
        <v>320</v>
      </c>
      <c r="C23" s="232" t="s">
        <v>4</v>
      </c>
      <c r="D23" s="231">
        <v>5</v>
      </c>
      <c r="E23" s="230"/>
      <c r="F23" s="129"/>
      <c r="G23" s="120"/>
      <c r="H23" s="121"/>
      <c r="I23" s="120"/>
      <c r="J23" s="119"/>
      <c r="K23" s="120"/>
      <c r="L23" s="119"/>
      <c r="M23" s="120"/>
      <c r="N23" s="119"/>
      <c r="O23" s="119"/>
    </row>
    <row r="24" spans="1:15" x14ac:dyDescent="0.2">
      <c r="A24" s="100" t="s">
        <v>105</v>
      </c>
      <c r="B24" s="191" t="s">
        <v>319</v>
      </c>
      <c r="C24" s="232" t="s">
        <v>20</v>
      </c>
      <c r="D24" s="233">
        <v>1</v>
      </c>
      <c r="E24" s="230"/>
      <c r="F24" s="129"/>
      <c r="G24" s="120"/>
      <c r="H24" s="121"/>
      <c r="I24" s="120"/>
      <c r="J24" s="119"/>
      <c r="K24" s="120"/>
      <c r="L24" s="119"/>
      <c r="M24" s="120"/>
      <c r="N24" s="119"/>
      <c r="O24" s="119"/>
    </row>
    <row r="25" spans="1:15" x14ac:dyDescent="0.2">
      <c r="A25" s="100" t="s">
        <v>103</v>
      </c>
      <c r="B25" s="191" t="s">
        <v>318</v>
      </c>
      <c r="C25" s="232" t="s">
        <v>18</v>
      </c>
      <c r="D25" s="233">
        <v>1</v>
      </c>
      <c r="E25" s="230"/>
      <c r="F25" s="129"/>
      <c r="G25" s="120"/>
      <c r="H25" s="121"/>
      <c r="I25" s="120"/>
      <c r="J25" s="119"/>
      <c r="K25" s="120"/>
      <c r="L25" s="119"/>
      <c r="M25" s="120"/>
      <c r="N25" s="119"/>
      <c r="O25" s="119"/>
    </row>
    <row r="26" spans="1:15" ht="38.25" x14ac:dyDescent="0.2">
      <c r="A26" s="100" t="s">
        <v>101</v>
      </c>
      <c r="B26" s="191" t="s">
        <v>317</v>
      </c>
      <c r="C26" s="232" t="s">
        <v>20</v>
      </c>
      <c r="D26" s="233">
        <v>1</v>
      </c>
      <c r="E26" s="230"/>
      <c r="F26" s="129"/>
      <c r="G26" s="120"/>
      <c r="H26" s="121"/>
      <c r="I26" s="120"/>
      <c r="J26" s="119"/>
      <c r="K26" s="120"/>
      <c r="L26" s="119"/>
      <c r="M26" s="120"/>
      <c r="N26" s="119"/>
      <c r="O26" s="119"/>
    </row>
    <row r="27" spans="1:15" ht="25.5" x14ac:dyDescent="0.2">
      <c r="A27" s="100" t="s">
        <v>99</v>
      </c>
      <c r="B27" s="291" t="s">
        <v>457</v>
      </c>
      <c r="C27" s="232" t="s">
        <v>4</v>
      </c>
      <c r="D27" s="231">
        <v>4</v>
      </c>
      <c r="E27" s="230"/>
      <c r="F27" s="129"/>
      <c r="G27" s="120"/>
      <c r="H27" s="121"/>
      <c r="I27" s="120"/>
      <c r="J27" s="119"/>
      <c r="K27" s="120"/>
      <c r="L27" s="119"/>
      <c r="M27" s="120"/>
      <c r="N27" s="119"/>
      <c r="O27" s="119"/>
    </row>
    <row r="28" spans="1:15" ht="25.5" x14ac:dyDescent="0.2">
      <c r="A28" s="100" t="s">
        <v>97</v>
      </c>
      <c r="B28" s="191" t="s">
        <v>316</v>
      </c>
      <c r="C28" s="232" t="s">
        <v>20</v>
      </c>
      <c r="D28" s="231">
        <v>1</v>
      </c>
      <c r="E28" s="230"/>
      <c r="F28" s="121"/>
      <c r="G28" s="120"/>
      <c r="H28" s="119"/>
      <c r="I28" s="120"/>
      <c r="J28" s="119"/>
      <c r="K28" s="120"/>
      <c r="L28" s="119"/>
      <c r="M28" s="119"/>
      <c r="N28" s="119"/>
      <c r="O28" s="119"/>
    </row>
    <row r="29" spans="1:15" s="118" customFormat="1" x14ac:dyDescent="0.2">
      <c r="A29" s="202"/>
      <c r="B29" s="201"/>
      <c r="C29" s="200"/>
      <c r="D29" s="208"/>
      <c r="E29" s="198"/>
      <c r="F29" s="196"/>
      <c r="G29" s="197"/>
      <c r="H29" s="196"/>
      <c r="I29" s="197"/>
      <c r="J29" s="196"/>
      <c r="K29" s="197"/>
      <c r="L29" s="196"/>
      <c r="M29" s="197"/>
      <c r="N29" s="196"/>
      <c r="O29" s="196"/>
    </row>
    <row r="30" spans="1:15" x14ac:dyDescent="0.2">
      <c r="J30" s="289" t="s">
        <v>12</v>
      </c>
      <c r="K30" s="110"/>
      <c r="L30" s="110"/>
      <c r="M30" s="110"/>
      <c r="N30" s="110"/>
      <c r="O30" s="109"/>
    </row>
    <row r="31" spans="1:15" x14ac:dyDescent="0.2">
      <c r="J31" s="108"/>
      <c r="K31" s="107"/>
      <c r="L31" s="107"/>
      <c r="M31" s="107"/>
      <c r="N31" s="107"/>
      <c r="O31" s="106"/>
    </row>
    <row r="32" spans="1:15" x14ac:dyDescent="0.2">
      <c r="A32" s="3"/>
      <c r="B32" s="27" t="s">
        <v>47</v>
      </c>
      <c r="C32" s="28"/>
      <c r="D32" s="29"/>
      <c r="E32" s="29"/>
      <c r="F32" s="29"/>
      <c r="G32" s="29"/>
      <c r="H32" s="29"/>
      <c r="I32" s="29"/>
      <c r="J32" s="35" t="s">
        <v>48</v>
      </c>
      <c r="K32" s="83"/>
      <c r="L32" s="83"/>
      <c r="M32" s="36"/>
      <c r="N32" s="29"/>
      <c r="O32" s="26"/>
    </row>
    <row r="33" spans="1:15" x14ac:dyDescent="0.2">
      <c r="A33" s="3"/>
      <c r="B33" s="30" t="s">
        <v>14</v>
      </c>
      <c r="C33" s="37"/>
      <c r="D33" s="38"/>
      <c r="E33" s="29"/>
      <c r="F33" s="29"/>
      <c r="G33" s="29"/>
      <c r="H33" s="29"/>
      <c r="I33" s="29"/>
      <c r="J33" s="39" t="s">
        <v>21</v>
      </c>
      <c r="K33" s="40"/>
      <c r="L33" s="40"/>
      <c r="M33" s="38"/>
      <c r="N33" s="38"/>
      <c r="O33" s="26"/>
    </row>
    <row r="34" spans="1:15" x14ac:dyDescent="0.2">
      <c r="A34" s="3"/>
      <c r="B34" s="31"/>
      <c r="C34" s="29"/>
      <c r="D34" s="29"/>
      <c r="E34" s="29"/>
      <c r="F34" s="29"/>
      <c r="G34" s="29"/>
      <c r="H34" s="29"/>
      <c r="I34" s="29"/>
      <c r="J34" s="83"/>
      <c r="K34" s="83"/>
      <c r="L34" s="83"/>
      <c r="M34" s="29"/>
      <c r="N34" s="29"/>
      <c r="O34" s="26"/>
    </row>
    <row r="35" spans="1:15" x14ac:dyDescent="0.2">
      <c r="A35" s="3"/>
      <c r="B35" s="32" t="s">
        <v>46</v>
      </c>
      <c r="C35" s="29"/>
      <c r="D35" s="29"/>
      <c r="E35" s="29"/>
      <c r="F35" s="29"/>
      <c r="G35" s="29"/>
      <c r="H35" s="29"/>
      <c r="I35" s="29"/>
      <c r="J35" s="83" t="s">
        <v>41</v>
      </c>
      <c r="K35" s="28"/>
      <c r="L35" s="28"/>
      <c r="M35" s="29"/>
      <c r="N35" s="29"/>
      <c r="O35" s="26"/>
    </row>
    <row r="36" spans="1:15" x14ac:dyDescent="0.2">
      <c r="E36" s="89"/>
    </row>
  </sheetData>
  <customSheetViews>
    <customSheetView guid="{5F9A6A82-E586-4BF8-9268-72B89D96A9AB}" showPageBreaks="1" printArea="1" view="pageBreakPreview">
      <selection activeCell="C5" sqref="C5"/>
      <pageMargins left="0.75" right="0.75" top="1" bottom="1" header="0.5" footer="0.5"/>
      <pageSetup paperSize="9" orientation="landscape" horizontalDpi="4294967292" verticalDpi="4294967292" r:id="rId1"/>
      <headerFooter alignWithMargins="0">
        <oddHeader>&amp;C&amp;12LOKĀLĀ TĀME Nr. 1-2
&amp;"Arial,Bold"&amp;U0,4kV PĒCUZSKAITES ELEKTROTĪKLI.</oddHeader>
        <oddFooter>&amp;C&amp;8&amp;P</oddFooter>
      </headerFooter>
    </customSheetView>
    <customSheetView guid="{42FBF2DC-D199-FC48-8DEB-CE35049FEA5C}">
      <selection activeCell="C5" sqref="C5"/>
      <pageMargins left="0.7" right="0.7" top="0.75" bottom="0.75" header="0.3" footer="0.3"/>
      <pageSetup paperSize="9" orientation="landscape" horizontalDpi="4294967292" verticalDpi="360"/>
      <headerFooter alignWithMargins="0">
        <oddHeader>&amp;C&amp;12LOKĀLĀ TĀME Nr. 1-2
&amp;"Arial,Bold"&amp;U0,4kV PĒCUZSKAITES ELEKTROTĪKLI.</oddHeader>
        <oddFooter>&amp;C&amp;8&amp;P</oddFooter>
      </headerFooter>
    </customSheetView>
  </customSheetViews>
  <mergeCells count="6">
    <mergeCell ref="K7:O7"/>
    <mergeCell ref="A7:A8"/>
    <mergeCell ref="B7:B8"/>
    <mergeCell ref="C7:C8"/>
    <mergeCell ref="D7:D8"/>
    <mergeCell ref="E7:J7"/>
  </mergeCells>
  <phoneticPr fontId="2" type="noConversion"/>
  <pageMargins left="0.75" right="0.75" top="1" bottom="1" header="0.5" footer="0.5"/>
  <pageSetup paperSize="9" orientation="landscape" horizontalDpi="4294967292" verticalDpi="4294967292" r:id="rId2"/>
  <headerFooter alignWithMargins="0">
    <oddHeader>&amp;C&amp;12LOKĀLĀ TĀME Nr. 1-2
&amp;"Arial,Bold"&amp;U0,4kV PĒCUZSKAITES ELEKTROTĪKLI.</oddHeader>
    <oddFooter>&amp;C&amp;8&amp;P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view="pageBreakPreview" zoomScale="125" zoomScaleNormal="125" zoomScalePageLayoutView="125" workbookViewId="0">
      <selection activeCell="A5" sqref="A5"/>
    </sheetView>
  </sheetViews>
  <sheetFormatPr defaultColWidth="8.85546875" defaultRowHeight="12.75" x14ac:dyDescent="0.2"/>
  <cols>
    <col min="1" max="1" width="11.140625" style="262" customWidth="1"/>
    <col min="2" max="2" width="38.42578125" style="87" customWidth="1"/>
    <col min="3" max="3" width="6" style="86" customWidth="1"/>
    <col min="4" max="4" width="6.85546875" style="88" customWidth="1"/>
    <col min="5" max="5" width="6.28515625" style="88" customWidth="1"/>
    <col min="6" max="6" width="6.42578125" style="97" customWidth="1"/>
    <col min="7" max="7" width="6.42578125" style="96" customWidth="1"/>
    <col min="8" max="8" width="7.85546875" style="96" customWidth="1"/>
    <col min="9" max="9" width="6.28515625" style="96" customWidth="1"/>
    <col min="10" max="10" width="7.42578125" style="96" customWidth="1"/>
    <col min="11" max="14" width="8.42578125" style="96" customWidth="1"/>
    <col min="15" max="15" width="9.42578125" style="85" customWidth="1"/>
    <col min="16" max="16384" width="8.85546875" style="85"/>
  </cols>
  <sheetData>
    <row r="1" spans="1:16" ht="14.25" x14ac:dyDescent="0.2">
      <c r="A1" s="252" t="s">
        <v>83</v>
      </c>
      <c r="B1" s="186"/>
      <c r="C1" s="105" t="s">
        <v>449</v>
      </c>
      <c r="D1" s="184"/>
      <c r="E1" s="184"/>
      <c r="F1" s="183"/>
      <c r="G1" s="182"/>
      <c r="H1" s="182"/>
      <c r="I1" s="182"/>
      <c r="J1" s="182"/>
      <c r="K1" s="182"/>
      <c r="L1" s="182"/>
      <c r="M1" s="182"/>
      <c r="N1" s="182"/>
      <c r="O1" s="181"/>
    </row>
    <row r="2" spans="1:16" ht="29.1" customHeight="1" x14ac:dyDescent="0.2">
      <c r="A2" s="252" t="s">
        <v>51</v>
      </c>
      <c r="B2" s="186"/>
      <c r="C2" s="357" t="s">
        <v>450</v>
      </c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16" ht="15" x14ac:dyDescent="0.2">
      <c r="A3" s="252" t="s">
        <v>85</v>
      </c>
      <c r="B3" s="186"/>
      <c r="C3" s="95" t="s">
        <v>451</v>
      </c>
      <c r="D3" s="184"/>
      <c r="E3" s="184"/>
      <c r="F3" s="183"/>
      <c r="G3" s="182"/>
      <c r="H3" s="182"/>
      <c r="I3" s="182"/>
      <c r="J3" s="182"/>
      <c r="K3" s="182"/>
      <c r="L3" s="182"/>
      <c r="M3" s="182"/>
      <c r="N3" s="182"/>
      <c r="O3" s="181"/>
    </row>
    <row r="4" spans="1:16" ht="14.25" x14ac:dyDescent="0.2">
      <c r="A4" s="252" t="s">
        <v>80</v>
      </c>
      <c r="B4" s="186"/>
      <c r="C4" s="207"/>
      <c r="D4" s="184"/>
      <c r="E4" s="184"/>
      <c r="F4" s="183"/>
      <c r="G4" s="182"/>
      <c r="H4" s="182"/>
      <c r="I4" s="182"/>
      <c r="J4" s="182"/>
      <c r="K4" s="182"/>
      <c r="L4" s="182"/>
      <c r="M4" s="182"/>
      <c r="N4" s="182"/>
      <c r="O4" s="181"/>
    </row>
    <row r="5" spans="1:16" ht="14.25" x14ac:dyDescent="0.2">
      <c r="A5" s="288" t="s">
        <v>49</v>
      </c>
      <c r="B5" s="186"/>
      <c r="C5" s="185"/>
      <c r="D5" s="184"/>
      <c r="E5" s="184"/>
      <c r="F5" s="183"/>
      <c r="G5" s="182"/>
      <c r="H5" s="182"/>
      <c r="I5" s="182"/>
      <c r="J5" s="182"/>
      <c r="K5" s="182"/>
      <c r="L5" s="182"/>
      <c r="M5" s="182"/>
      <c r="N5" s="188" t="s">
        <v>136</v>
      </c>
      <c r="O5" s="206">
        <f>O81</f>
        <v>0</v>
      </c>
    </row>
    <row r="6" spans="1:16" ht="14.25" x14ac:dyDescent="0.2">
      <c r="A6" s="253"/>
      <c r="B6" s="186"/>
      <c r="C6" s="185"/>
      <c r="D6" s="184"/>
      <c r="E6" s="184"/>
      <c r="F6" s="183"/>
      <c r="G6" s="182"/>
      <c r="H6" s="182"/>
      <c r="I6" s="182"/>
      <c r="J6" s="182"/>
      <c r="K6" s="182"/>
      <c r="L6" s="182"/>
      <c r="M6" s="182"/>
      <c r="N6" s="182"/>
      <c r="O6" s="181"/>
    </row>
    <row r="7" spans="1:16" ht="20.25" customHeight="1" x14ac:dyDescent="0.2">
      <c r="A7" s="358" t="s">
        <v>7</v>
      </c>
      <c r="B7" s="355" t="s">
        <v>9</v>
      </c>
      <c r="C7" s="353" t="s">
        <v>135</v>
      </c>
      <c r="D7" s="351" t="s">
        <v>134</v>
      </c>
      <c r="E7" s="349" t="s">
        <v>10</v>
      </c>
      <c r="F7" s="349"/>
      <c r="G7" s="349"/>
      <c r="H7" s="349"/>
      <c r="I7" s="349"/>
      <c r="J7" s="350"/>
      <c r="K7" s="348" t="s">
        <v>11</v>
      </c>
      <c r="L7" s="349"/>
      <c r="M7" s="349"/>
      <c r="N7" s="349"/>
      <c r="O7" s="350"/>
      <c r="P7" s="92"/>
    </row>
    <row r="8" spans="1:16" ht="78.75" customHeight="1" x14ac:dyDescent="0.2">
      <c r="A8" s="359"/>
      <c r="B8" s="356"/>
      <c r="C8" s="354"/>
      <c r="D8" s="352"/>
      <c r="E8" s="179" t="s">
        <v>133</v>
      </c>
      <c r="F8" s="179" t="s">
        <v>132</v>
      </c>
      <c r="G8" s="178" t="s">
        <v>130</v>
      </c>
      <c r="H8" s="178" t="s">
        <v>129</v>
      </c>
      <c r="I8" s="178" t="s">
        <v>128</v>
      </c>
      <c r="J8" s="178" t="s">
        <v>131</v>
      </c>
      <c r="K8" s="178" t="s">
        <v>84</v>
      </c>
      <c r="L8" s="178" t="s">
        <v>130</v>
      </c>
      <c r="M8" s="178" t="s">
        <v>129</v>
      </c>
      <c r="N8" s="178" t="s">
        <v>128</v>
      </c>
      <c r="O8" s="178" t="s">
        <v>127</v>
      </c>
    </row>
    <row r="9" spans="1:16" x14ac:dyDescent="0.2">
      <c r="A9" s="254"/>
      <c r="B9" s="176"/>
      <c r="C9" s="175"/>
      <c r="D9" s="103"/>
      <c r="E9" s="174"/>
      <c r="F9" s="102"/>
      <c r="G9" s="173"/>
      <c r="H9" s="101"/>
      <c r="I9" s="173"/>
      <c r="J9" s="101"/>
      <c r="K9" s="173"/>
      <c r="L9" s="101"/>
      <c r="M9" s="173"/>
      <c r="N9" s="101"/>
      <c r="O9" s="172"/>
    </row>
    <row r="10" spans="1:16" s="164" customFormat="1" ht="25.5" x14ac:dyDescent="0.2">
      <c r="A10" s="255">
        <v>1</v>
      </c>
      <c r="B10" s="170" t="s">
        <v>126</v>
      </c>
      <c r="C10" s="169"/>
      <c r="D10" s="168"/>
      <c r="E10" s="167"/>
      <c r="F10" s="165"/>
      <c r="G10" s="166"/>
      <c r="H10" s="165"/>
      <c r="I10" s="166"/>
      <c r="J10" s="165"/>
      <c r="K10" s="166"/>
      <c r="L10" s="165"/>
      <c r="M10" s="166"/>
      <c r="N10" s="165"/>
      <c r="O10" s="165"/>
    </row>
    <row r="11" spans="1:16" s="163" customFormat="1" ht="51" x14ac:dyDescent="0.2">
      <c r="A11" s="256" t="s">
        <v>125</v>
      </c>
      <c r="B11" s="238" t="s">
        <v>339</v>
      </c>
      <c r="C11" s="154" t="s">
        <v>4</v>
      </c>
      <c r="D11" s="162">
        <v>2.5</v>
      </c>
      <c r="E11" s="137"/>
      <c r="F11" s="121"/>
      <c r="G11" s="120"/>
      <c r="H11" s="121"/>
      <c r="I11" s="136"/>
      <c r="J11" s="121"/>
      <c r="K11" s="120"/>
      <c r="L11" s="119"/>
      <c r="M11" s="119"/>
      <c r="N11" s="119"/>
      <c r="O11" s="119"/>
    </row>
    <row r="12" spans="1:16" s="163" customFormat="1" ht="38.25" x14ac:dyDescent="0.2">
      <c r="A12" s="256" t="s">
        <v>123</v>
      </c>
      <c r="B12" s="238" t="s">
        <v>313</v>
      </c>
      <c r="C12" s="154" t="s">
        <v>121</v>
      </c>
      <c r="D12" s="209">
        <v>12</v>
      </c>
      <c r="E12" s="137"/>
      <c r="F12" s="121"/>
      <c r="G12" s="120"/>
      <c r="H12" s="121"/>
      <c r="I12" s="136"/>
      <c r="J12" s="121"/>
      <c r="K12" s="120"/>
      <c r="L12" s="119"/>
      <c r="M12" s="119"/>
      <c r="N12" s="119"/>
      <c r="O12" s="119"/>
    </row>
    <row r="13" spans="1:16" ht="51" x14ac:dyDescent="0.2">
      <c r="A13" s="256" t="s">
        <v>120</v>
      </c>
      <c r="B13" s="238" t="s">
        <v>312</v>
      </c>
      <c r="C13" s="154" t="s">
        <v>121</v>
      </c>
      <c r="D13" s="209">
        <v>150</v>
      </c>
      <c r="E13" s="137"/>
      <c r="F13" s="121"/>
      <c r="G13" s="120"/>
      <c r="H13" s="121"/>
      <c r="I13" s="120"/>
      <c r="J13" s="121"/>
      <c r="K13" s="120"/>
      <c r="L13" s="119"/>
      <c r="M13" s="119"/>
      <c r="N13" s="119"/>
      <c r="O13" s="119"/>
    </row>
    <row r="14" spans="1:16" ht="63.75" x14ac:dyDescent="0.2">
      <c r="A14" s="256" t="s">
        <v>118</v>
      </c>
      <c r="B14" s="238" t="s">
        <v>201</v>
      </c>
      <c r="C14" s="239" t="s">
        <v>4</v>
      </c>
      <c r="D14" s="209">
        <v>8</v>
      </c>
      <c r="E14" s="122"/>
      <c r="F14" s="121"/>
      <c r="G14" s="120"/>
      <c r="H14" s="121"/>
      <c r="I14" s="120"/>
      <c r="J14" s="119"/>
      <c r="K14" s="120"/>
      <c r="L14" s="119"/>
      <c r="M14" s="119"/>
      <c r="N14" s="119"/>
      <c r="O14" s="119"/>
    </row>
    <row r="15" spans="1:16" ht="51" x14ac:dyDescent="0.2">
      <c r="A15" s="256" t="s">
        <v>114</v>
      </c>
      <c r="B15" s="240" t="s">
        <v>340</v>
      </c>
      <c r="C15" s="154" t="s">
        <v>116</v>
      </c>
      <c r="D15" s="209">
        <v>0.4</v>
      </c>
      <c r="E15" s="137"/>
      <c r="F15" s="121"/>
      <c r="G15" s="120"/>
      <c r="H15" s="121"/>
      <c r="I15" s="136"/>
      <c r="J15" s="121"/>
      <c r="K15" s="120"/>
      <c r="L15" s="119"/>
      <c r="M15" s="119"/>
      <c r="N15" s="119"/>
      <c r="O15" s="119"/>
    </row>
    <row r="16" spans="1:16" ht="25.5" x14ac:dyDescent="0.2">
      <c r="A16" s="256" t="s">
        <v>171</v>
      </c>
      <c r="B16" s="238" t="s">
        <v>341</v>
      </c>
      <c r="C16" s="154" t="s">
        <v>116</v>
      </c>
      <c r="D16" s="229">
        <v>1</v>
      </c>
      <c r="E16" s="122"/>
      <c r="F16" s="121"/>
      <c r="G16" s="120"/>
      <c r="H16" s="119"/>
      <c r="I16" s="120"/>
      <c r="J16" s="119"/>
      <c r="K16" s="120"/>
      <c r="L16" s="119"/>
      <c r="M16" s="119"/>
      <c r="N16" s="119"/>
      <c r="O16" s="119"/>
    </row>
    <row r="17" spans="1:15" ht="25.5" x14ac:dyDescent="0.2">
      <c r="A17" s="256" t="s">
        <v>200</v>
      </c>
      <c r="B17" s="238" t="s">
        <v>342</v>
      </c>
      <c r="C17" s="154" t="s">
        <v>116</v>
      </c>
      <c r="D17" s="209">
        <v>18</v>
      </c>
      <c r="E17" s="153"/>
      <c r="F17" s="121"/>
      <c r="G17" s="120"/>
      <c r="H17" s="119"/>
      <c r="I17" s="120"/>
      <c r="J17" s="119"/>
      <c r="K17" s="120"/>
      <c r="L17" s="119"/>
      <c r="M17" s="119"/>
      <c r="N17" s="119"/>
      <c r="O17" s="119"/>
    </row>
    <row r="18" spans="1:15" x14ac:dyDescent="0.2">
      <c r="A18" s="256" t="s">
        <v>199</v>
      </c>
      <c r="B18" s="125" t="s">
        <v>197</v>
      </c>
      <c r="C18" s="239" t="s">
        <v>20</v>
      </c>
      <c r="D18" s="209">
        <v>1</v>
      </c>
      <c r="E18" s="204"/>
      <c r="F18" s="121"/>
      <c r="G18" s="120"/>
      <c r="H18" s="121"/>
      <c r="I18" s="120"/>
      <c r="J18" s="119"/>
      <c r="K18" s="120"/>
      <c r="L18" s="119"/>
      <c r="M18" s="119"/>
      <c r="N18" s="119"/>
      <c r="O18" s="119"/>
    </row>
    <row r="19" spans="1:15" s="99" customFormat="1" x14ac:dyDescent="0.2">
      <c r="A19" s="257">
        <v>2</v>
      </c>
      <c r="B19" s="151" t="s">
        <v>112</v>
      </c>
      <c r="C19" s="150"/>
      <c r="D19" s="147"/>
      <c r="E19" s="148"/>
      <c r="F19" s="147"/>
      <c r="G19" s="146"/>
      <c r="H19" s="145"/>
      <c r="I19" s="146"/>
      <c r="J19" s="145"/>
      <c r="K19" s="120"/>
      <c r="L19" s="119"/>
      <c r="M19" s="119"/>
      <c r="N19" s="119"/>
      <c r="O19" s="119"/>
    </row>
    <row r="20" spans="1:15" ht="51" x14ac:dyDescent="0.2">
      <c r="A20" s="258" t="s">
        <v>111</v>
      </c>
      <c r="B20" s="241" t="s">
        <v>343</v>
      </c>
      <c r="C20" s="124" t="s">
        <v>4</v>
      </c>
      <c r="D20" s="228">
        <v>2.5</v>
      </c>
      <c r="E20" s="153"/>
      <c r="F20" s="121"/>
      <c r="G20" s="120"/>
      <c r="H20" s="119"/>
      <c r="I20" s="120"/>
      <c r="J20" s="119"/>
      <c r="K20" s="120"/>
      <c r="L20" s="119"/>
      <c r="M20" s="119"/>
      <c r="N20" s="119"/>
      <c r="O20" s="119"/>
    </row>
    <row r="21" spans="1:15" ht="38.25" x14ac:dyDescent="0.2">
      <c r="A21" s="258" t="s">
        <v>109</v>
      </c>
      <c r="B21" s="241" t="s">
        <v>344</v>
      </c>
      <c r="C21" s="242" t="s">
        <v>20</v>
      </c>
      <c r="D21" s="228">
        <v>1</v>
      </c>
      <c r="E21" s="153"/>
      <c r="F21" s="121"/>
      <c r="G21" s="120"/>
      <c r="H21" s="119"/>
      <c r="I21" s="120"/>
      <c r="J21" s="119"/>
      <c r="K21" s="120"/>
      <c r="L21" s="119"/>
      <c r="M21" s="119"/>
      <c r="N21" s="119"/>
      <c r="O21" s="119"/>
    </row>
    <row r="22" spans="1:15" ht="76.5" x14ac:dyDescent="0.2">
      <c r="A22" s="258" t="s">
        <v>107</v>
      </c>
      <c r="B22" s="241" t="s">
        <v>345</v>
      </c>
      <c r="C22" s="242" t="s">
        <v>20</v>
      </c>
      <c r="D22" s="228">
        <v>1</v>
      </c>
      <c r="E22" s="153"/>
      <c r="F22" s="121"/>
      <c r="G22" s="120"/>
      <c r="H22" s="119"/>
      <c r="I22" s="120"/>
      <c r="J22" s="119"/>
      <c r="K22" s="120"/>
      <c r="L22" s="119"/>
      <c r="M22" s="119"/>
      <c r="N22" s="119"/>
      <c r="O22" s="119"/>
    </row>
    <row r="23" spans="1:15" ht="25.5" x14ac:dyDescent="0.2">
      <c r="A23" s="258" t="s">
        <v>105</v>
      </c>
      <c r="B23" s="241" t="s">
        <v>346</v>
      </c>
      <c r="C23" s="242" t="s">
        <v>23</v>
      </c>
      <c r="D23" s="228">
        <v>2</v>
      </c>
      <c r="E23" s="153"/>
      <c r="F23" s="121"/>
      <c r="G23" s="120"/>
      <c r="H23" s="119"/>
      <c r="I23" s="120"/>
      <c r="J23" s="119"/>
      <c r="K23" s="120"/>
      <c r="L23" s="119"/>
      <c r="M23" s="119"/>
      <c r="N23" s="119"/>
      <c r="O23" s="119"/>
    </row>
    <row r="24" spans="1:15" x14ac:dyDescent="0.2">
      <c r="A24" s="258" t="s">
        <v>103</v>
      </c>
      <c r="B24" s="243" t="s">
        <v>94</v>
      </c>
      <c r="C24" s="242" t="s">
        <v>4</v>
      </c>
      <c r="D24" s="228">
        <v>2.5</v>
      </c>
      <c r="E24" s="226"/>
      <c r="F24" s="119"/>
      <c r="G24" s="120"/>
      <c r="H24" s="119"/>
      <c r="I24" s="120"/>
      <c r="J24" s="119"/>
      <c r="K24" s="120"/>
      <c r="L24" s="119"/>
      <c r="M24" s="119"/>
      <c r="N24" s="119"/>
      <c r="O24" s="119"/>
    </row>
    <row r="25" spans="1:15" x14ac:dyDescent="0.2">
      <c r="A25" s="258" t="s">
        <v>101</v>
      </c>
      <c r="B25" s="241" t="s">
        <v>92</v>
      </c>
      <c r="C25" s="242" t="s">
        <v>4</v>
      </c>
      <c r="D25" s="228">
        <v>2.5</v>
      </c>
      <c r="E25" s="226"/>
      <c r="F25" s="119"/>
      <c r="G25" s="120"/>
      <c r="H25" s="119"/>
      <c r="I25" s="120"/>
      <c r="J25" s="119"/>
      <c r="K25" s="120"/>
      <c r="L25" s="119"/>
      <c r="M25" s="119"/>
      <c r="N25" s="119"/>
      <c r="O25" s="119"/>
    </row>
    <row r="26" spans="1:15" x14ac:dyDescent="0.2">
      <c r="A26" s="258" t="s">
        <v>99</v>
      </c>
      <c r="B26" s="241" t="s">
        <v>90</v>
      </c>
      <c r="C26" s="242" t="s">
        <v>18</v>
      </c>
      <c r="D26" s="227">
        <v>2</v>
      </c>
      <c r="E26" s="122"/>
      <c r="F26" s="119"/>
      <c r="G26" s="120"/>
      <c r="H26" s="119"/>
      <c r="I26" s="120"/>
      <c r="J26" s="119"/>
      <c r="K26" s="120"/>
      <c r="L26" s="119"/>
      <c r="M26" s="119"/>
      <c r="N26" s="119"/>
      <c r="O26" s="119"/>
    </row>
    <row r="27" spans="1:15" ht="25.5" x14ac:dyDescent="0.2">
      <c r="A27" s="258" t="s">
        <v>97</v>
      </c>
      <c r="B27" s="241" t="s">
        <v>347</v>
      </c>
      <c r="C27" s="242" t="s">
        <v>18</v>
      </c>
      <c r="D27" s="227">
        <v>3</v>
      </c>
      <c r="E27" s="226"/>
      <c r="F27" s="119"/>
      <c r="G27" s="120"/>
      <c r="H27" s="119"/>
      <c r="I27" s="120"/>
      <c r="J27" s="119"/>
      <c r="K27" s="120"/>
      <c r="L27" s="119"/>
      <c r="M27" s="119"/>
      <c r="N27" s="119"/>
      <c r="O27" s="119"/>
    </row>
    <row r="28" spans="1:15" x14ac:dyDescent="0.2">
      <c r="A28" s="258" t="s">
        <v>95</v>
      </c>
      <c r="B28" s="238" t="s">
        <v>348</v>
      </c>
      <c r="C28" s="242" t="s">
        <v>4</v>
      </c>
      <c r="D28" s="125">
        <v>10</v>
      </c>
      <c r="E28" s="153"/>
      <c r="F28" s="121"/>
      <c r="G28" s="120"/>
      <c r="H28" s="119"/>
      <c r="I28" s="120"/>
      <c r="J28" s="119"/>
      <c r="K28" s="120"/>
      <c r="L28" s="119"/>
      <c r="M28" s="119"/>
      <c r="N28" s="119"/>
      <c r="O28" s="119"/>
    </row>
    <row r="29" spans="1:15" s="99" customFormat="1" ht="38.25" x14ac:dyDescent="0.2">
      <c r="A29" s="259">
        <v>3</v>
      </c>
      <c r="B29" s="219" t="s">
        <v>349</v>
      </c>
      <c r="C29" s="169"/>
      <c r="D29" s="219"/>
      <c r="E29" s="218"/>
      <c r="F29" s="165"/>
      <c r="G29" s="197"/>
      <c r="H29" s="196"/>
      <c r="I29" s="197"/>
      <c r="J29" s="196"/>
      <c r="K29" s="120"/>
      <c r="L29" s="119"/>
      <c r="M29" s="119"/>
      <c r="N29" s="119"/>
      <c r="O29" s="119"/>
    </row>
    <row r="30" spans="1:15" ht="51" x14ac:dyDescent="0.2">
      <c r="A30" s="258" t="s">
        <v>290</v>
      </c>
      <c r="B30" s="244" t="s">
        <v>350</v>
      </c>
      <c r="C30" s="245" t="s">
        <v>4</v>
      </c>
      <c r="D30" s="215">
        <v>300.89999999999998</v>
      </c>
      <c r="E30" s="153"/>
      <c r="F30" s="121"/>
      <c r="G30" s="120"/>
      <c r="H30" s="119"/>
      <c r="I30" s="120"/>
      <c r="J30" s="119"/>
      <c r="K30" s="120"/>
      <c r="L30" s="119"/>
      <c r="M30" s="119"/>
      <c r="N30" s="119"/>
      <c r="O30" s="119"/>
    </row>
    <row r="31" spans="1:15" ht="38.25" x14ac:dyDescent="0.2">
      <c r="A31" s="258" t="s">
        <v>289</v>
      </c>
      <c r="B31" s="243" t="s">
        <v>351</v>
      </c>
      <c r="C31" s="124" t="s">
        <v>18</v>
      </c>
      <c r="D31" s="193">
        <v>1</v>
      </c>
      <c r="E31" s="153"/>
      <c r="F31" s="121"/>
      <c r="G31" s="120"/>
      <c r="H31" s="119"/>
      <c r="I31" s="120"/>
      <c r="J31" s="119"/>
      <c r="K31" s="120"/>
      <c r="L31" s="119"/>
      <c r="M31" s="119"/>
      <c r="N31" s="119"/>
      <c r="O31" s="119"/>
    </row>
    <row r="32" spans="1:15" ht="38.25" x14ac:dyDescent="0.2">
      <c r="A32" s="258" t="s">
        <v>287</v>
      </c>
      <c r="B32" s="243" t="s">
        <v>352</v>
      </c>
      <c r="C32" s="124" t="s">
        <v>18</v>
      </c>
      <c r="D32" s="193">
        <v>14</v>
      </c>
      <c r="E32" s="153"/>
      <c r="F32" s="121"/>
      <c r="G32" s="120"/>
      <c r="H32" s="119"/>
      <c r="I32" s="120"/>
      <c r="J32" s="119"/>
      <c r="K32" s="120"/>
      <c r="L32" s="119"/>
      <c r="M32" s="119"/>
      <c r="N32" s="119"/>
      <c r="O32" s="119"/>
    </row>
    <row r="33" spans="1:15" ht="14.25" x14ac:dyDescent="0.2">
      <c r="A33" s="258" t="s">
        <v>285</v>
      </c>
      <c r="B33" s="243" t="s">
        <v>353</v>
      </c>
      <c r="C33" s="124" t="s">
        <v>18</v>
      </c>
      <c r="D33" s="193">
        <v>1</v>
      </c>
      <c r="E33" s="153"/>
      <c r="F33" s="121"/>
      <c r="G33" s="120"/>
      <c r="H33" s="119"/>
      <c r="I33" s="120"/>
      <c r="J33" s="119"/>
      <c r="K33" s="120"/>
      <c r="L33" s="119"/>
      <c r="M33" s="119"/>
      <c r="N33" s="119"/>
      <c r="O33" s="119"/>
    </row>
    <row r="34" spans="1:15" ht="14.25" x14ac:dyDescent="0.2">
      <c r="A34" s="258" t="s">
        <v>283</v>
      </c>
      <c r="B34" s="243" t="s">
        <v>354</v>
      </c>
      <c r="C34" s="124" t="s">
        <v>18</v>
      </c>
      <c r="D34" s="193">
        <v>1</v>
      </c>
      <c r="E34" s="153"/>
      <c r="F34" s="121"/>
      <c r="G34" s="120"/>
      <c r="H34" s="119"/>
      <c r="I34" s="120"/>
      <c r="J34" s="119"/>
      <c r="K34" s="120"/>
      <c r="L34" s="119"/>
      <c r="M34" s="119"/>
      <c r="N34" s="119"/>
      <c r="O34" s="119"/>
    </row>
    <row r="35" spans="1:15" ht="14.25" x14ac:dyDescent="0.2">
      <c r="A35" s="258" t="s">
        <v>281</v>
      </c>
      <c r="B35" s="243" t="s">
        <v>355</v>
      </c>
      <c r="C35" s="124" t="s">
        <v>18</v>
      </c>
      <c r="D35" s="193">
        <v>1</v>
      </c>
      <c r="E35" s="153"/>
      <c r="F35" s="121"/>
      <c r="G35" s="120"/>
      <c r="H35" s="119"/>
      <c r="I35" s="120"/>
      <c r="J35" s="119"/>
      <c r="K35" s="120"/>
      <c r="L35" s="119"/>
      <c r="M35" s="119"/>
      <c r="N35" s="119"/>
      <c r="O35" s="119"/>
    </row>
    <row r="36" spans="1:15" ht="14.25" x14ac:dyDescent="0.2">
      <c r="A36" s="258" t="s">
        <v>280</v>
      </c>
      <c r="B36" s="243" t="s">
        <v>356</v>
      </c>
      <c r="C36" s="124" t="s">
        <v>18</v>
      </c>
      <c r="D36" s="193">
        <v>2</v>
      </c>
      <c r="E36" s="153"/>
      <c r="F36" s="121"/>
      <c r="G36" s="120"/>
      <c r="H36" s="119"/>
      <c r="I36" s="120"/>
      <c r="J36" s="119"/>
      <c r="K36" s="120"/>
      <c r="L36" s="119"/>
      <c r="M36" s="119"/>
      <c r="N36" s="119"/>
      <c r="O36" s="119"/>
    </row>
    <row r="37" spans="1:15" ht="14.25" x14ac:dyDescent="0.2">
      <c r="A37" s="258" t="s">
        <v>279</v>
      </c>
      <c r="B37" s="243" t="s">
        <v>357</v>
      </c>
      <c r="C37" s="124" t="s">
        <v>18</v>
      </c>
      <c r="D37" s="193">
        <v>1</v>
      </c>
      <c r="E37" s="153"/>
      <c r="F37" s="121"/>
      <c r="G37" s="120"/>
      <c r="H37" s="119"/>
      <c r="I37" s="120"/>
      <c r="J37" s="119"/>
      <c r="K37" s="120"/>
      <c r="L37" s="119"/>
      <c r="M37" s="119"/>
      <c r="N37" s="119"/>
      <c r="O37" s="119"/>
    </row>
    <row r="38" spans="1:15" ht="14.25" x14ac:dyDescent="0.2">
      <c r="A38" s="258" t="s">
        <v>278</v>
      </c>
      <c r="B38" s="243" t="s">
        <v>358</v>
      </c>
      <c r="C38" s="124" t="s">
        <v>18</v>
      </c>
      <c r="D38" s="193">
        <v>1</v>
      </c>
      <c r="E38" s="153"/>
      <c r="F38" s="121"/>
      <c r="G38" s="120"/>
      <c r="H38" s="119"/>
      <c r="I38" s="120"/>
      <c r="J38" s="119"/>
      <c r="K38" s="120"/>
      <c r="L38" s="119"/>
      <c r="M38" s="119"/>
      <c r="N38" s="119"/>
      <c r="O38" s="119"/>
    </row>
    <row r="39" spans="1:15" x14ac:dyDescent="0.2">
      <c r="A39" s="258" t="s">
        <v>221</v>
      </c>
      <c r="B39" s="191" t="s">
        <v>282</v>
      </c>
      <c r="C39" s="124" t="s">
        <v>18</v>
      </c>
      <c r="D39" s="193">
        <v>1</v>
      </c>
      <c r="E39" s="153"/>
      <c r="F39" s="121"/>
      <c r="G39" s="120"/>
      <c r="H39" s="119"/>
      <c r="I39" s="120"/>
      <c r="J39" s="119"/>
      <c r="K39" s="120"/>
      <c r="L39" s="119"/>
      <c r="M39" s="119"/>
      <c r="N39" s="119"/>
      <c r="O39" s="119"/>
    </row>
    <row r="40" spans="1:15" ht="25.5" x14ac:dyDescent="0.2">
      <c r="A40" s="258" t="s">
        <v>211</v>
      </c>
      <c r="B40" s="246" t="s">
        <v>361</v>
      </c>
      <c r="C40" s="247" t="s">
        <v>18</v>
      </c>
      <c r="D40" s="212">
        <v>1</v>
      </c>
      <c r="E40" s="122"/>
      <c r="F40" s="129"/>
      <c r="G40" s="120"/>
      <c r="H40" s="119"/>
      <c r="I40" s="120"/>
      <c r="J40" s="119"/>
      <c r="K40" s="120"/>
      <c r="L40" s="119"/>
      <c r="M40" s="119"/>
      <c r="N40" s="119"/>
      <c r="O40" s="119"/>
    </row>
    <row r="41" spans="1:15" ht="25.5" x14ac:dyDescent="0.2">
      <c r="A41" s="258" t="s">
        <v>209</v>
      </c>
      <c r="B41" s="238" t="s">
        <v>362</v>
      </c>
      <c r="C41" s="242" t="s">
        <v>18</v>
      </c>
      <c r="D41" s="211">
        <v>1</v>
      </c>
      <c r="E41" s="122"/>
      <c r="F41" s="129"/>
      <c r="G41" s="120"/>
      <c r="H41" s="119"/>
      <c r="I41" s="120"/>
      <c r="J41" s="119"/>
      <c r="K41" s="120"/>
      <c r="L41" s="119"/>
      <c r="M41" s="119"/>
      <c r="N41" s="119"/>
      <c r="O41" s="119"/>
    </row>
    <row r="42" spans="1:15" ht="25.5" x14ac:dyDescent="0.2">
      <c r="A42" s="258" t="s">
        <v>359</v>
      </c>
      <c r="B42" s="125" t="s">
        <v>137</v>
      </c>
      <c r="C42" s="124" t="s">
        <v>18</v>
      </c>
      <c r="D42" s="125">
        <v>4</v>
      </c>
      <c r="E42" s="122"/>
      <c r="F42" s="129"/>
      <c r="G42" s="120"/>
      <c r="H42" s="121"/>
      <c r="I42" s="120"/>
      <c r="J42" s="119"/>
      <c r="K42" s="120"/>
      <c r="L42" s="119"/>
      <c r="M42" s="119"/>
      <c r="N42" s="119"/>
      <c r="O42" s="119"/>
    </row>
    <row r="43" spans="1:15" ht="25.5" x14ac:dyDescent="0.2">
      <c r="A43" s="258" t="s">
        <v>360</v>
      </c>
      <c r="B43" s="238" t="s">
        <v>363</v>
      </c>
      <c r="C43" s="242" t="s">
        <v>23</v>
      </c>
      <c r="D43" s="125">
        <v>2</v>
      </c>
      <c r="E43" s="122"/>
      <c r="F43" s="119"/>
      <c r="G43" s="120"/>
      <c r="H43" s="121"/>
      <c r="I43" s="120"/>
      <c r="J43" s="119"/>
      <c r="K43" s="120"/>
      <c r="L43" s="119"/>
      <c r="M43" s="119"/>
      <c r="N43" s="119"/>
      <c r="O43" s="119"/>
    </row>
    <row r="44" spans="1:15" ht="63.75" x14ac:dyDescent="0.2">
      <c r="A44" s="258" t="s">
        <v>385</v>
      </c>
      <c r="B44" s="238" t="s">
        <v>364</v>
      </c>
      <c r="C44" s="242" t="s">
        <v>18</v>
      </c>
      <c r="D44" s="125">
        <v>7</v>
      </c>
      <c r="E44" s="122"/>
      <c r="F44" s="119"/>
      <c r="G44" s="120"/>
      <c r="H44" s="121"/>
      <c r="I44" s="120"/>
      <c r="J44" s="119"/>
      <c r="K44" s="120"/>
      <c r="L44" s="119"/>
      <c r="M44" s="119"/>
      <c r="N44" s="119"/>
      <c r="O44" s="119"/>
    </row>
    <row r="45" spans="1:15" ht="63.75" x14ac:dyDescent="0.2">
      <c r="A45" s="258" t="s">
        <v>386</v>
      </c>
      <c r="B45" s="243" t="s">
        <v>367</v>
      </c>
      <c r="C45" s="124" t="s">
        <v>20</v>
      </c>
      <c r="D45" s="210">
        <v>1</v>
      </c>
      <c r="E45" s="153"/>
      <c r="F45" s="121"/>
      <c r="G45" s="120"/>
      <c r="H45" s="119"/>
      <c r="I45" s="120"/>
      <c r="J45" s="119"/>
      <c r="K45" s="120"/>
      <c r="L45" s="119"/>
      <c r="M45" s="119"/>
      <c r="N45" s="119"/>
      <c r="O45" s="119"/>
    </row>
    <row r="46" spans="1:15" ht="25.5" x14ac:dyDescent="0.2">
      <c r="A46" s="260" t="s">
        <v>387</v>
      </c>
      <c r="B46" s="248" t="s">
        <v>365</v>
      </c>
      <c r="C46" s="124" t="s">
        <v>20</v>
      </c>
      <c r="D46" s="211">
        <v>2</v>
      </c>
      <c r="E46" s="153"/>
      <c r="F46" s="121"/>
      <c r="G46" s="120"/>
      <c r="H46" s="119"/>
      <c r="I46" s="120"/>
      <c r="J46" s="119"/>
      <c r="K46" s="120"/>
      <c r="L46" s="119"/>
      <c r="M46" s="119"/>
      <c r="N46" s="119"/>
      <c r="O46" s="119"/>
    </row>
    <row r="47" spans="1:15" x14ac:dyDescent="0.2">
      <c r="A47" s="260" t="s">
        <v>388</v>
      </c>
      <c r="B47" s="248" t="s">
        <v>366</v>
      </c>
      <c r="C47" s="124" t="s">
        <v>18</v>
      </c>
      <c r="D47" s="211">
        <v>4</v>
      </c>
      <c r="E47" s="153"/>
      <c r="F47" s="121"/>
      <c r="G47" s="120"/>
      <c r="H47" s="119"/>
      <c r="I47" s="120"/>
      <c r="J47" s="119"/>
      <c r="K47" s="120"/>
      <c r="L47" s="119"/>
      <c r="M47" s="119"/>
      <c r="N47" s="119"/>
      <c r="O47" s="119"/>
    </row>
    <row r="48" spans="1:15" ht="25.5" x14ac:dyDescent="0.2">
      <c r="A48" s="260" t="s">
        <v>389</v>
      </c>
      <c r="B48" s="140" t="s">
        <v>271</v>
      </c>
      <c r="C48" s="124" t="s">
        <v>18</v>
      </c>
      <c r="D48" s="211">
        <v>2</v>
      </c>
      <c r="E48" s="153"/>
      <c r="F48" s="121"/>
      <c r="G48" s="120"/>
      <c r="H48" s="119"/>
      <c r="I48" s="120"/>
      <c r="J48" s="119"/>
      <c r="K48" s="120"/>
      <c r="L48" s="119"/>
      <c r="M48" s="119"/>
      <c r="N48" s="119"/>
      <c r="O48" s="119"/>
    </row>
    <row r="49" spans="1:15" x14ac:dyDescent="0.2">
      <c r="A49" s="260" t="s">
        <v>390</v>
      </c>
      <c r="B49" s="123" t="s">
        <v>269</v>
      </c>
      <c r="C49" s="124" t="s">
        <v>20</v>
      </c>
      <c r="D49" s="211">
        <v>2</v>
      </c>
      <c r="E49" s="153"/>
      <c r="F49" s="121"/>
      <c r="G49" s="120"/>
      <c r="H49" s="119"/>
      <c r="I49" s="120"/>
      <c r="J49" s="119"/>
      <c r="K49" s="120"/>
      <c r="L49" s="119"/>
      <c r="M49" s="119"/>
      <c r="N49" s="119"/>
      <c r="O49" s="119"/>
    </row>
    <row r="50" spans="1:15" ht="25.5" x14ac:dyDescent="0.2">
      <c r="A50" s="260" t="s">
        <v>391</v>
      </c>
      <c r="B50" s="248" t="s">
        <v>368</v>
      </c>
      <c r="C50" s="124" t="s">
        <v>20</v>
      </c>
      <c r="D50" s="211">
        <v>1</v>
      </c>
      <c r="E50" s="153"/>
      <c r="F50" s="121"/>
      <c r="G50" s="120"/>
      <c r="H50" s="119"/>
      <c r="I50" s="120"/>
      <c r="J50" s="119"/>
      <c r="K50" s="120"/>
      <c r="L50" s="119"/>
      <c r="M50" s="119"/>
      <c r="N50" s="119"/>
      <c r="O50" s="119"/>
    </row>
    <row r="51" spans="1:15" x14ac:dyDescent="0.2">
      <c r="A51" s="260" t="s">
        <v>392</v>
      </c>
      <c r="B51" s="123" t="s">
        <v>369</v>
      </c>
      <c r="C51" s="124" t="s">
        <v>20</v>
      </c>
      <c r="D51" s="211">
        <v>1</v>
      </c>
      <c r="E51" s="153"/>
      <c r="F51" s="121"/>
      <c r="G51" s="120"/>
      <c r="H51" s="119"/>
      <c r="I51" s="120"/>
      <c r="J51" s="119"/>
      <c r="K51" s="120"/>
      <c r="L51" s="119"/>
      <c r="M51" s="119"/>
      <c r="N51" s="119"/>
      <c r="O51" s="119"/>
    </row>
    <row r="52" spans="1:15" x14ac:dyDescent="0.2">
      <c r="A52" s="260" t="s">
        <v>393</v>
      </c>
      <c r="B52" s="123" t="s">
        <v>263</v>
      </c>
      <c r="C52" s="124" t="s">
        <v>18</v>
      </c>
      <c r="D52" s="211">
        <v>1</v>
      </c>
      <c r="E52" s="153"/>
      <c r="F52" s="121"/>
      <c r="G52" s="120"/>
      <c r="H52" s="119"/>
      <c r="I52" s="120"/>
      <c r="J52" s="119"/>
      <c r="K52" s="120"/>
      <c r="L52" s="119"/>
      <c r="M52" s="119"/>
      <c r="N52" s="119"/>
      <c r="O52" s="119"/>
    </row>
    <row r="53" spans="1:15" ht="25.5" x14ac:dyDescent="0.2">
      <c r="A53" s="260" t="s">
        <v>394</v>
      </c>
      <c r="B53" s="248" t="s">
        <v>370</v>
      </c>
      <c r="C53" s="124" t="s">
        <v>18</v>
      </c>
      <c r="D53" s="211">
        <v>1</v>
      </c>
      <c r="E53" s="153"/>
      <c r="F53" s="121"/>
      <c r="G53" s="120"/>
      <c r="H53" s="119"/>
      <c r="I53" s="120"/>
      <c r="J53" s="119"/>
      <c r="K53" s="120"/>
      <c r="L53" s="119"/>
      <c r="M53" s="119"/>
      <c r="N53" s="119"/>
      <c r="O53" s="119"/>
    </row>
    <row r="54" spans="1:15" ht="25.5" x14ac:dyDescent="0.2">
      <c r="A54" s="260" t="s">
        <v>395</v>
      </c>
      <c r="B54" s="140" t="s">
        <v>259</v>
      </c>
      <c r="C54" s="124" t="s">
        <v>258</v>
      </c>
      <c r="D54" s="211">
        <v>1</v>
      </c>
      <c r="E54" s="153"/>
      <c r="F54" s="121"/>
      <c r="G54" s="120"/>
      <c r="H54" s="119"/>
      <c r="I54" s="120"/>
      <c r="J54" s="119"/>
      <c r="K54" s="120"/>
      <c r="L54" s="119"/>
      <c r="M54" s="119"/>
      <c r="N54" s="119"/>
      <c r="O54" s="119"/>
    </row>
    <row r="55" spans="1:15" x14ac:dyDescent="0.2">
      <c r="A55" s="260" t="s">
        <v>396</v>
      </c>
      <c r="B55" s="123" t="s">
        <v>371</v>
      </c>
      <c r="C55" s="124" t="s">
        <v>20</v>
      </c>
      <c r="D55" s="211">
        <v>1</v>
      </c>
      <c r="E55" s="153"/>
      <c r="F55" s="121"/>
      <c r="G55" s="120"/>
      <c r="H55" s="119"/>
      <c r="I55" s="120"/>
      <c r="J55" s="119"/>
      <c r="K55" s="120"/>
      <c r="L55" s="119"/>
      <c r="M55" s="119"/>
      <c r="N55" s="119"/>
      <c r="O55" s="119"/>
    </row>
    <row r="56" spans="1:15" x14ac:dyDescent="0.2">
      <c r="A56" s="260" t="s">
        <v>397</v>
      </c>
      <c r="B56" s="123" t="s">
        <v>254</v>
      </c>
      <c r="C56" s="124" t="s">
        <v>20</v>
      </c>
      <c r="D56" s="211">
        <v>1</v>
      </c>
      <c r="E56" s="153"/>
      <c r="F56" s="121"/>
      <c r="G56" s="120"/>
      <c r="H56" s="119"/>
      <c r="I56" s="120"/>
      <c r="J56" s="119"/>
      <c r="K56" s="120"/>
      <c r="L56" s="119"/>
      <c r="M56" s="119"/>
      <c r="N56" s="119"/>
      <c r="O56" s="119"/>
    </row>
    <row r="57" spans="1:15" ht="25.5" x14ac:dyDescent="0.2">
      <c r="A57" s="260" t="s">
        <v>398</v>
      </c>
      <c r="B57" s="248" t="s">
        <v>372</v>
      </c>
      <c r="C57" s="124" t="s">
        <v>18</v>
      </c>
      <c r="D57" s="211">
        <v>1</v>
      </c>
      <c r="E57" s="153"/>
      <c r="F57" s="121"/>
      <c r="G57" s="120"/>
      <c r="H57" s="119"/>
      <c r="I57" s="120"/>
      <c r="J57" s="119"/>
      <c r="K57" s="120"/>
      <c r="L57" s="119"/>
      <c r="M57" s="119"/>
      <c r="N57" s="119"/>
      <c r="O57" s="119"/>
    </row>
    <row r="58" spans="1:15" x14ac:dyDescent="0.2">
      <c r="A58" s="260" t="s">
        <v>399</v>
      </c>
      <c r="B58" s="123" t="s">
        <v>373</v>
      </c>
      <c r="C58" s="124" t="s">
        <v>18</v>
      </c>
      <c r="D58" s="211">
        <v>1</v>
      </c>
      <c r="E58" s="153"/>
      <c r="F58" s="121"/>
      <c r="G58" s="120"/>
      <c r="H58" s="119"/>
      <c r="I58" s="120"/>
      <c r="J58" s="119"/>
      <c r="K58" s="120"/>
      <c r="L58" s="119"/>
      <c r="M58" s="119"/>
      <c r="N58" s="119"/>
      <c r="O58" s="119"/>
    </row>
    <row r="59" spans="1:15" x14ac:dyDescent="0.2">
      <c r="A59" s="260" t="s">
        <v>400</v>
      </c>
      <c r="B59" s="123" t="s">
        <v>248</v>
      </c>
      <c r="C59" s="124" t="s">
        <v>18</v>
      </c>
      <c r="D59" s="211">
        <v>1</v>
      </c>
      <c r="E59" s="153"/>
      <c r="F59" s="121"/>
      <c r="G59" s="120"/>
      <c r="H59" s="119"/>
      <c r="I59" s="120"/>
      <c r="J59" s="119"/>
      <c r="K59" s="120"/>
      <c r="L59" s="119"/>
      <c r="M59" s="119"/>
      <c r="N59" s="119"/>
      <c r="O59" s="119"/>
    </row>
    <row r="60" spans="1:15" x14ac:dyDescent="0.2">
      <c r="A60" s="260" t="s">
        <v>401</v>
      </c>
      <c r="B60" s="123" t="s">
        <v>374</v>
      </c>
      <c r="C60" s="124" t="s">
        <v>18</v>
      </c>
      <c r="D60" s="211">
        <v>2</v>
      </c>
      <c r="E60" s="153"/>
      <c r="F60" s="121"/>
      <c r="G60" s="120"/>
      <c r="H60" s="119"/>
      <c r="I60" s="120"/>
      <c r="J60" s="119"/>
      <c r="K60" s="120"/>
      <c r="L60" s="119"/>
      <c r="M60" s="119"/>
      <c r="N60" s="119"/>
      <c r="O60" s="119"/>
    </row>
    <row r="61" spans="1:15" x14ac:dyDescent="0.2">
      <c r="A61" s="260" t="s">
        <v>402</v>
      </c>
      <c r="B61" s="123" t="s">
        <v>244</v>
      </c>
      <c r="C61" s="124" t="s">
        <v>18</v>
      </c>
      <c r="D61" s="211">
        <v>2</v>
      </c>
      <c r="E61" s="153"/>
      <c r="F61" s="121"/>
      <c r="G61" s="120"/>
      <c r="H61" s="119"/>
      <c r="I61" s="120"/>
      <c r="J61" s="119"/>
      <c r="K61" s="120"/>
      <c r="L61" s="119"/>
      <c r="M61" s="119"/>
      <c r="N61" s="119"/>
      <c r="O61" s="119"/>
    </row>
    <row r="62" spans="1:15" x14ac:dyDescent="0.2">
      <c r="A62" s="260" t="s">
        <v>403</v>
      </c>
      <c r="B62" s="123" t="s">
        <v>242</v>
      </c>
      <c r="C62" s="124" t="s">
        <v>18</v>
      </c>
      <c r="D62" s="211">
        <v>2</v>
      </c>
      <c r="E62" s="153"/>
      <c r="F62" s="121"/>
      <c r="G62" s="120"/>
      <c r="H62" s="119"/>
      <c r="I62" s="120"/>
      <c r="J62" s="119"/>
      <c r="K62" s="120"/>
      <c r="L62" s="119"/>
      <c r="M62" s="119"/>
      <c r="N62" s="119"/>
      <c r="O62" s="119"/>
    </row>
    <row r="63" spans="1:15" x14ac:dyDescent="0.2">
      <c r="A63" s="260" t="s">
        <v>404</v>
      </c>
      <c r="B63" s="123" t="s">
        <v>375</v>
      </c>
      <c r="C63" s="124" t="s">
        <v>18</v>
      </c>
      <c r="D63" s="211">
        <v>1</v>
      </c>
      <c r="E63" s="153"/>
      <c r="F63" s="121"/>
      <c r="G63" s="120"/>
      <c r="H63" s="119"/>
      <c r="I63" s="120"/>
      <c r="J63" s="119"/>
      <c r="K63" s="120"/>
      <c r="L63" s="119"/>
      <c r="M63" s="119"/>
      <c r="N63" s="119"/>
      <c r="O63" s="119"/>
    </row>
    <row r="64" spans="1:15" x14ac:dyDescent="0.2">
      <c r="A64" s="260" t="s">
        <v>405</v>
      </c>
      <c r="B64" s="123" t="s">
        <v>376</v>
      </c>
      <c r="C64" s="124" t="s">
        <v>18</v>
      </c>
      <c r="D64" s="211">
        <v>4</v>
      </c>
      <c r="E64" s="153"/>
      <c r="F64" s="121"/>
      <c r="G64" s="120"/>
      <c r="H64" s="119"/>
      <c r="I64" s="120"/>
      <c r="J64" s="119"/>
      <c r="K64" s="120"/>
      <c r="L64" s="119"/>
      <c r="M64" s="119"/>
      <c r="N64" s="119"/>
      <c r="O64" s="119"/>
    </row>
    <row r="65" spans="1:15" x14ac:dyDescent="0.2">
      <c r="A65" s="260" t="s">
        <v>406</v>
      </c>
      <c r="B65" s="123" t="s">
        <v>377</v>
      </c>
      <c r="C65" s="124" t="s">
        <v>18</v>
      </c>
      <c r="D65" s="211">
        <v>1</v>
      </c>
      <c r="E65" s="153"/>
      <c r="F65" s="121"/>
      <c r="G65" s="120"/>
      <c r="H65" s="119"/>
      <c r="I65" s="120"/>
      <c r="J65" s="119"/>
      <c r="K65" s="120"/>
      <c r="L65" s="119"/>
      <c r="M65" s="119"/>
      <c r="N65" s="119"/>
      <c r="O65" s="119"/>
    </row>
    <row r="66" spans="1:15" x14ac:dyDescent="0.2">
      <c r="A66" s="260" t="s">
        <v>407</v>
      </c>
      <c r="B66" s="123" t="s">
        <v>234</v>
      </c>
      <c r="C66" s="124" t="s">
        <v>18</v>
      </c>
      <c r="D66" s="211">
        <v>1</v>
      </c>
      <c r="E66" s="153"/>
      <c r="F66" s="121"/>
      <c r="G66" s="120"/>
      <c r="H66" s="119"/>
      <c r="I66" s="120"/>
      <c r="J66" s="119"/>
      <c r="K66" s="120"/>
      <c r="L66" s="119"/>
      <c r="M66" s="119"/>
      <c r="N66" s="119"/>
      <c r="O66" s="119"/>
    </row>
    <row r="67" spans="1:15" x14ac:dyDescent="0.2">
      <c r="A67" s="260" t="s">
        <v>408</v>
      </c>
      <c r="B67" s="123" t="s">
        <v>232</v>
      </c>
      <c r="C67" s="124" t="s">
        <v>18</v>
      </c>
      <c r="D67" s="211">
        <v>1</v>
      </c>
      <c r="E67" s="153"/>
      <c r="F67" s="121"/>
      <c r="G67" s="120"/>
      <c r="H67" s="119"/>
      <c r="I67" s="120"/>
      <c r="J67" s="119"/>
      <c r="K67" s="120"/>
      <c r="L67" s="119"/>
      <c r="M67" s="119"/>
      <c r="N67" s="119"/>
      <c r="O67" s="119"/>
    </row>
    <row r="68" spans="1:15" x14ac:dyDescent="0.2">
      <c r="A68" s="260" t="s">
        <v>409</v>
      </c>
      <c r="B68" s="123" t="s">
        <v>378</v>
      </c>
      <c r="C68" s="124" t="s">
        <v>18</v>
      </c>
      <c r="D68" s="211">
        <v>1</v>
      </c>
      <c r="E68" s="153"/>
      <c r="F68" s="121"/>
      <c r="G68" s="120"/>
      <c r="H68" s="119"/>
      <c r="I68" s="120"/>
      <c r="J68" s="119"/>
      <c r="K68" s="120"/>
      <c r="L68" s="119"/>
      <c r="M68" s="119"/>
      <c r="N68" s="119"/>
      <c r="O68" s="119"/>
    </row>
    <row r="69" spans="1:15" x14ac:dyDescent="0.2">
      <c r="A69" s="260" t="s">
        <v>410</v>
      </c>
      <c r="B69" s="123" t="s">
        <v>228</v>
      </c>
      <c r="C69" s="124" t="s">
        <v>18</v>
      </c>
      <c r="D69" s="211">
        <v>4</v>
      </c>
      <c r="E69" s="153"/>
      <c r="F69" s="121"/>
      <c r="G69" s="120"/>
      <c r="H69" s="119"/>
      <c r="I69" s="120"/>
      <c r="J69" s="119"/>
      <c r="K69" s="120"/>
      <c r="L69" s="119"/>
      <c r="M69" s="119"/>
      <c r="N69" s="119"/>
      <c r="O69" s="119"/>
    </row>
    <row r="70" spans="1:15" x14ac:dyDescent="0.2">
      <c r="A70" s="260" t="s">
        <v>411</v>
      </c>
      <c r="B70" s="123" t="s">
        <v>379</v>
      </c>
      <c r="C70" s="242" t="s">
        <v>18</v>
      </c>
      <c r="D70" s="211">
        <v>1</v>
      </c>
      <c r="E70" s="153"/>
      <c r="F70" s="121"/>
      <c r="G70" s="120"/>
      <c r="H70" s="119"/>
      <c r="I70" s="120"/>
      <c r="J70" s="119"/>
      <c r="K70" s="120"/>
      <c r="L70" s="119"/>
      <c r="M70" s="119"/>
      <c r="N70" s="119"/>
      <c r="O70" s="119"/>
    </row>
    <row r="71" spans="1:15" x14ac:dyDescent="0.2">
      <c r="A71" s="260" t="s">
        <v>412</v>
      </c>
      <c r="B71" s="140" t="s">
        <v>224</v>
      </c>
      <c r="C71" s="124" t="s">
        <v>20</v>
      </c>
      <c r="D71" s="211">
        <v>1</v>
      </c>
      <c r="E71" s="153"/>
      <c r="F71" s="121"/>
      <c r="G71" s="120"/>
      <c r="H71" s="119"/>
      <c r="I71" s="120"/>
      <c r="J71" s="119"/>
      <c r="K71" s="120"/>
      <c r="L71" s="119"/>
      <c r="M71" s="119"/>
      <c r="N71" s="119"/>
      <c r="O71" s="119"/>
    </row>
    <row r="72" spans="1:15" ht="25.5" x14ac:dyDescent="0.2">
      <c r="A72" s="260" t="s">
        <v>413</v>
      </c>
      <c r="B72" s="140" t="s">
        <v>222</v>
      </c>
      <c r="C72" s="124" t="s">
        <v>20</v>
      </c>
      <c r="D72" s="211">
        <v>1</v>
      </c>
      <c r="E72" s="153"/>
      <c r="F72" s="121"/>
      <c r="G72" s="120"/>
      <c r="H72" s="119"/>
      <c r="I72" s="120"/>
      <c r="J72" s="119"/>
      <c r="K72" s="120"/>
      <c r="L72" s="119"/>
      <c r="M72" s="119"/>
      <c r="N72" s="119"/>
      <c r="O72" s="119"/>
    </row>
    <row r="73" spans="1:15" x14ac:dyDescent="0.2">
      <c r="A73" s="260" t="s">
        <v>414</v>
      </c>
      <c r="B73" s="191" t="s">
        <v>220</v>
      </c>
      <c r="C73" s="124" t="s">
        <v>20</v>
      </c>
      <c r="D73" s="210">
        <v>1</v>
      </c>
      <c r="E73" s="153"/>
      <c r="F73" s="121"/>
      <c r="G73" s="120"/>
      <c r="H73" s="119"/>
      <c r="I73" s="120"/>
      <c r="J73" s="119"/>
      <c r="K73" s="120"/>
      <c r="L73" s="119"/>
      <c r="M73" s="119"/>
      <c r="N73" s="119"/>
      <c r="O73" s="119"/>
    </row>
    <row r="74" spans="1:15" ht="14.25" x14ac:dyDescent="0.2">
      <c r="A74" s="260" t="s">
        <v>415</v>
      </c>
      <c r="B74" s="248" t="s">
        <v>380</v>
      </c>
      <c r="C74" s="154" t="s">
        <v>116</v>
      </c>
      <c r="D74" s="125">
        <v>0.58799999999999997</v>
      </c>
      <c r="E74" s="122"/>
      <c r="F74" s="129"/>
      <c r="G74" s="120"/>
      <c r="H74" s="119"/>
      <c r="I74" s="120"/>
      <c r="J74" s="119"/>
      <c r="K74" s="120"/>
      <c r="L74" s="119"/>
      <c r="M74" s="119"/>
      <c r="N74" s="119"/>
      <c r="O74" s="119"/>
    </row>
    <row r="75" spans="1:15" x14ac:dyDescent="0.2">
      <c r="A75" s="260" t="s">
        <v>416</v>
      </c>
      <c r="B75" s="140" t="s">
        <v>214</v>
      </c>
      <c r="C75" s="124" t="s">
        <v>13</v>
      </c>
      <c r="D75" s="125">
        <v>64.53</v>
      </c>
      <c r="E75" s="122"/>
      <c r="F75" s="129"/>
      <c r="G75" s="120"/>
      <c r="H75" s="119"/>
      <c r="I75" s="120"/>
      <c r="J75" s="119"/>
      <c r="K75" s="120"/>
      <c r="L75" s="119"/>
      <c r="M75" s="119"/>
      <c r="N75" s="119"/>
      <c r="O75" s="119"/>
    </row>
    <row r="76" spans="1:15" ht="25.5" x14ac:dyDescent="0.2">
      <c r="A76" s="260" t="s">
        <v>417</v>
      </c>
      <c r="B76" s="249" t="s">
        <v>381</v>
      </c>
      <c r="C76" s="242" t="s">
        <v>20</v>
      </c>
      <c r="D76" s="209">
        <v>1</v>
      </c>
      <c r="E76" s="153"/>
      <c r="F76" s="121"/>
      <c r="G76" s="120"/>
      <c r="H76" s="119"/>
      <c r="I76" s="120"/>
      <c r="J76" s="119"/>
      <c r="K76" s="120"/>
      <c r="L76" s="119"/>
      <c r="M76" s="119"/>
      <c r="N76" s="119"/>
      <c r="O76" s="119"/>
    </row>
    <row r="77" spans="1:15" ht="14.25" x14ac:dyDescent="0.2">
      <c r="A77" s="260" t="s">
        <v>418</v>
      </c>
      <c r="B77" s="238" t="s">
        <v>382</v>
      </c>
      <c r="C77" s="154" t="s">
        <v>116</v>
      </c>
      <c r="D77" s="229">
        <v>0.65</v>
      </c>
      <c r="E77" s="153"/>
      <c r="F77" s="121"/>
      <c r="G77" s="120"/>
      <c r="H77" s="119"/>
      <c r="I77" s="120"/>
      <c r="J77" s="119"/>
      <c r="K77" s="120"/>
      <c r="L77" s="119"/>
      <c r="M77" s="119"/>
      <c r="N77" s="119"/>
      <c r="O77" s="119"/>
    </row>
    <row r="78" spans="1:15" ht="25.5" x14ac:dyDescent="0.2">
      <c r="A78" s="263" t="s">
        <v>419</v>
      </c>
      <c r="B78" s="246" t="s">
        <v>383</v>
      </c>
      <c r="C78" s="251" t="s">
        <v>4</v>
      </c>
      <c r="D78" s="250">
        <v>300.89999999999998</v>
      </c>
      <c r="E78" s="122"/>
      <c r="F78" s="121"/>
      <c r="G78" s="120"/>
      <c r="H78" s="119"/>
      <c r="I78" s="120"/>
      <c r="J78" s="119"/>
      <c r="K78" s="120"/>
      <c r="L78" s="119"/>
      <c r="M78" s="119"/>
      <c r="N78" s="119"/>
      <c r="O78" s="119"/>
    </row>
    <row r="79" spans="1:15" x14ac:dyDescent="0.2">
      <c r="A79" s="263" t="s">
        <v>420</v>
      </c>
      <c r="B79" s="246" t="s">
        <v>208</v>
      </c>
      <c r="C79" s="251" t="s">
        <v>4</v>
      </c>
      <c r="D79" s="250">
        <v>300.89999999999998</v>
      </c>
      <c r="E79" s="122"/>
      <c r="F79" s="121"/>
      <c r="G79" s="120"/>
      <c r="H79" s="119"/>
      <c r="I79" s="120"/>
      <c r="J79" s="119"/>
      <c r="K79" s="120"/>
      <c r="L79" s="119"/>
      <c r="M79" s="119"/>
      <c r="N79" s="119"/>
      <c r="O79" s="119"/>
    </row>
    <row r="80" spans="1:15" x14ac:dyDescent="0.2">
      <c r="A80" s="261">
        <v>4</v>
      </c>
      <c r="B80" s="246" t="s">
        <v>384</v>
      </c>
      <c r="C80" s="251" t="s">
        <v>20</v>
      </c>
      <c r="D80" s="250">
        <v>1</v>
      </c>
      <c r="E80" s="122"/>
      <c r="F80" s="121"/>
      <c r="G80" s="120"/>
      <c r="H80" s="119"/>
      <c r="I80" s="120"/>
      <c r="J80" s="119"/>
      <c r="K80" s="120"/>
      <c r="L80" s="119"/>
      <c r="M80" s="119"/>
      <c r="N80" s="119"/>
      <c r="O80" s="119"/>
    </row>
    <row r="81" spans="1:15" x14ac:dyDescent="0.2">
      <c r="J81" s="289" t="s">
        <v>12</v>
      </c>
      <c r="K81" s="110"/>
      <c r="L81" s="110"/>
      <c r="M81" s="110"/>
      <c r="N81" s="110"/>
      <c r="O81" s="109"/>
    </row>
    <row r="82" spans="1:15" x14ac:dyDescent="0.2">
      <c r="J82" s="108"/>
      <c r="K82" s="107"/>
      <c r="L82" s="107"/>
      <c r="M82" s="107"/>
      <c r="N82" s="107"/>
      <c r="O82" s="106"/>
    </row>
    <row r="83" spans="1:15" x14ac:dyDescent="0.2">
      <c r="B83" s="98"/>
      <c r="E83" s="89"/>
    </row>
    <row r="84" spans="1:15" x14ac:dyDescent="0.2">
      <c r="A84" s="3"/>
      <c r="B84" s="278" t="s">
        <v>448</v>
      </c>
      <c r="C84" s="280"/>
      <c r="D84" s="281"/>
      <c r="E84" s="281"/>
      <c r="F84" s="281"/>
      <c r="G84" s="281"/>
      <c r="H84" s="281"/>
      <c r="I84" s="281"/>
      <c r="J84" s="282" t="s">
        <v>48</v>
      </c>
      <c r="K84" s="282"/>
      <c r="L84" s="282"/>
      <c r="M84" s="282"/>
      <c r="N84" s="282"/>
      <c r="O84" s="282"/>
    </row>
    <row r="85" spans="1:15" x14ac:dyDescent="0.2">
      <c r="A85" s="3"/>
      <c r="B85" s="283" t="s">
        <v>14</v>
      </c>
      <c r="C85" s="284"/>
      <c r="D85" s="285"/>
      <c r="E85" s="281"/>
      <c r="F85" s="281"/>
      <c r="G85" s="281"/>
      <c r="H85" s="281"/>
      <c r="I85" s="281"/>
      <c r="J85" s="19" t="s">
        <v>21</v>
      </c>
      <c r="K85" s="40"/>
      <c r="L85" s="40"/>
      <c r="M85" s="285"/>
      <c r="N85" s="285"/>
      <c r="O85" s="26"/>
    </row>
    <row r="86" spans="1:15" x14ac:dyDescent="0.2">
      <c r="A86" s="3"/>
      <c r="B86" s="286"/>
      <c r="C86" s="281"/>
      <c r="D86" s="281"/>
      <c r="E86" s="281"/>
      <c r="F86" s="281"/>
      <c r="G86" s="281"/>
      <c r="H86" s="281"/>
      <c r="I86" s="281"/>
      <c r="J86" s="83"/>
      <c r="K86" s="83"/>
      <c r="L86" s="83"/>
      <c r="M86" s="281"/>
      <c r="N86" s="281"/>
      <c r="O86" s="26"/>
    </row>
    <row r="87" spans="1:15" x14ac:dyDescent="0.2">
      <c r="A87" s="3"/>
      <c r="B87" s="279" t="s">
        <v>46</v>
      </c>
      <c r="C87" s="281"/>
      <c r="D87" s="281"/>
      <c r="E87" s="281"/>
      <c r="F87" s="281"/>
      <c r="G87" s="281"/>
      <c r="H87" s="281"/>
      <c r="I87" s="281"/>
      <c r="J87" s="83" t="s">
        <v>41</v>
      </c>
      <c r="K87" s="83"/>
      <c r="L87" s="280"/>
      <c r="M87" s="281"/>
      <c r="N87" s="281"/>
      <c r="O87" s="26"/>
    </row>
    <row r="88" spans="1:15" x14ac:dyDescent="0.2">
      <c r="E88" s="89"/>
    </row>
  </sheetData>
  <customSheetViews>
    <customSheetView guid="{5F9A6A82-E586-4BF8-9268-72B89D96A9AB}" scale="125" showPageBreaks="1" printArea="1" view="pageBreakPreview">
      <selection activeCell="A5" sqref="A5"/>
      <rowBreaks count="2" manualBreakCount="2">
        <brk id="18" max="14" man="1"/>
        <brk id="28" max="14" man="1"/>
      </rowBreaks>
      <pageMargins left="0.75" right="0.75" top="1" bottom="1" header="0.5" footer="0.5"/>
      <pageSetup paperSize="9" orientation="landscape" horizontalDpi="4294967292" verticalDpi="4294967292" r:id="rId1"/>
      <headerFooter alignWithMargins="0">
        <oddHeader>&amp;C&amp;12LOKĀLĀ TĀME Nr. 1-1
&amp;"Arial,Bold"&amp;USADZĪVES KANALIZĀCIJA K1, SPIEDKANALIZĀCIJA K1S UN KANALIZĀCIJAS SŪKŅU STACIJA KSS-1.</oddHeader>
        <oddFooter>&amp;C&amp;8&amp;P</oddFooter>
      </headerFooter>
    </customSheetView>
    <customSheetView guid="{42FBF2DC-D199-FC48-8DEB-CE35049FEA5C}" scale="125">
      <selection activeCell="A5" sqref="A5"/>
      <rowBreaks count="2" manualBreakCount="2">
        <brk id="18" max="14" man="1"/>
        <brk id="28" max="14" man="1"/>
      </rowBreaks>
      <pageMargins left="0.7" right="0.7" top="0.75" bottom="0.75" header="0.3" footer="0.3"/>
      <pageSetup paperSize="9" orientation="landscape" horizontalDpi="4294967292" verticalDpi="4294967292"/>
      <headerFooter alignWithMargins="0">
        <oddHeader>&amp;C&amp;12LOKĀLĀ TĀME Nr. 1-1
&amp;"Arial,Bold"&amp;USADZĪVES KANALIZĀCIJA K1, SPIEDKANALIZĀCIJA K1S UN KANALIZĀCIJAS SŪKŅU STACIJA KSS-1.</oddHeader>
        <oddFooter>&amp;C&amp;8&amp;P</oddFooter>
      </headerFooter>
    </customSheetView>
  </customSheetViews>
  <mergeCells count="7">
    <mergeCell ref="K7:O7"/>
    <mergeCell ref="C2:O2"/>
    <mergeCell ref="A7:A8"/>
    <mergeCell ref="B7:B8"/>
    <mergeCell ref="C7:C8"/>
    <mergeCell ref="D7:D8"/>
    <mergeCell ref="E7:J7"/>
  </mergeCells>
  <phoneticPr fontId="2" type="noConversion"/>
  <pageMargins left="0.75" right="0.75" top="1" bottom="1" header="0.5" footer="0.5"/>
  <pageSetup paperSize="9" orientation="landscape" horizontalDpi="4294967292" verticalDpi="4294967292" r:id="rId2"/>
  <headerFooter alignWithMargins="0">
    <oddHeader>&amp;C&amp;12LOKĀLĀ TĀME Nr. 1-1
&amp;"Arial,Bold"&amp;USADZĪVES KANALIZĀCIJA K1, SPIEDKANALIZĀCIJA K1S UN KANALIZĀCIJAS SŪKŅU STACIJA KSS-1.</oddHeader>
    <oddFooter>&amp;C&amp;8&amp;P</oddFooter>
  </headerFooter>
  <rowBreaks count="2" manualBreakCount="2">
    <brk id="18" max="14" man="1"/>
    <brk id="28" max="14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14</vt:i4>
      </vt:variant>
    </vt:vector>
  </HeadingPairs>
  <TitlesOfParts>
    <vt:vector size="24" baseType="lpstr">
      <vt:lpstr>Preambula</vt:lpstr>
      <vt:lpstr>Kopt.</vt:lpstr>
      <vt:lpstr>KA</vt:lpstr>
      <vt:lpstr>K1 Aspazijas</vt:lpstr>
      <vt:lpstr>Ū1 Aspazijas</vt:lpstr>
      <vt:lpstr>Ū1 Jāņu</vt:lpstr>
      <vt:lpstr>K1, K1S, KSS-1 Jāņu</vt:lpstr>
      <vt:lpstr>ELT Jāņu</vt:lpstr>
      <vt:lpstr>K1, K1S Upes</vt:lpstr>
      <vt:lpstr>ELT Upes</vt:lpstr>
      <vt:lpstr>'ELT Jāņu'!Print_Area</vt:lpstr>
      <vt:lpstr>'ELT Upes'!Print_Area</vt:lpstr>
      <vt:lpstr>'K1 Aspazijas'!Print_Area</vt:lpstr>
      <vt:lpstr>'K1, K1S Upes'!Print_Area</vt:lpstr>
      <vt:lpstr>'K1, K1S, KSS-1 Jāņu'!Print_Area</vt:lpstr>
      <vt:lpstr>'Ū1 Aspazijas'!Print_Area</vt:lpstr>
      <vt:lpstr>'Ū1 Jāņu'!Print_Area</vt:lpstr>
      <vt:lpstr>'ELT Jāņu'!Print_Titles</vt:lpstr>
      <vt:lpstr>'ELT Upes'!Print_Titles</vt:lpstr>
      <vt:lpstr>'K1 Aspazijas'!Print_Titles</vt:lpstr>
      <vt:lpstr>'K1, K1S Upes'!Print_Titles</vt:lpstr>
      <vt:lpstr>'K1, K1S, KSS-1 Jāņu'!Print_Titles</vt:lpstr>
      <vt:lpstr>'Ū1 Aspazijas'!Print_Titles</vt:lpstr>
      <vt:lpstr>'Ū1 Jāņu'!Print_Titles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Arnolds</dc:creator>
  <cp:lastModifiedBy>Gints</cp:lastModifiedBy>
  <cp:revision>15</cp:revision>
  <cp:lastPrinted>2017-06-07T15:58:14Z</cp:lastPrinted>
  <dcterms:created xsi:type="dcterms:W3CDTF">2007-01-15T13:41:49Z</dcterms:created>
  <dcterms:modified xsi:type="dcterms:W3CDTF">2018-07-31T04:17:30Z</dcterms:modified>
</cp:coreProperties>
</file>